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4"/>
  </bookViews>
  <sheets>
    <sheet name="DČ kul" sheetId="1" r:id="rId1"/>
    <sheet name="HČ kul" sheetId="2" r:id="rId2"/>
    <sheet name="mzdy" sheetId="3" r:id="rId3"/>
    <sheet name="Přehled o inv.akci" sheetId="4" r:id="rId4"/>
    <sheet name="Výkonové uk." sheetId="5" r:id="rId5"/>
  </sheets>
  <definedNames/>
  <calcPr fullCalcOnLoad="1"/>
</workbook>
</file>

<file path=xl/sharedStrings.xml><?xml version="1.0" encoding="utf-8"?>
<sst xmlns="http://schemas.openxmlformats.org/spreadsheetml/2006/main" count="307" uniqueCount="209">
  <si>
    <t>v tis.Kč</t>
  </si>
  <si>
    <t>% plnění</t>
  </si>
  <si>
    <t>%</t>
  </si>
  <si>
    <t>TRŽBY celkem</t>
  </si>
  <si>
    <t>plnění</t>
  </si>
  <si>
    <t>NÁKLADY celkem</t>
  </si>
  <si>
    <t>Spotřebované nákupy</t>
  </si>
  <si>
    <t>z toho: spotřební materiál</t>
  </si>
  <si>
    <t xml:space="preserve">           drobný hmotný majetek</t>
  </si>
  <si>
    <t>Služby</t>
  </si>
  <si>
    <t>z toho: výkony spojů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</si>
  <si>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</si>
  <si>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</si>
  <si>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</si>
  <si>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</si>
  <si>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</si>
  <si>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</si>
  <si>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</si>
  <si>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</si>
  <si>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>Daně a poplatky</t>
  </si>
  <si>
    <t>Ostatní náklady</t>
  </si>
  <si>
    <t>z toho: úroky</t>
  </si>
  <si>
    <t>Odpisy</t>
  </si>
  <si>
    <t>z toho: z budov a staveb</t>
  </si>
  <si>
    <t xml:space="preserve">           zařízení</t>
  </si>
  <si>
    <t>Dne:</t>
  </si>
  <si>
    <t>k UR</t>
  </si>
  <si>
    <t>Skutečnost</t>
  </si>
  <si>
    <t>Doplňková činnost</t>
  </si>
  <si>
    <t>tis. Kč</t>
  </si>
  <si>
    <t>Kč</t>
  </si>
  <si>
    <t>Datum:</t>
  </si>
  <si>
    <t xml:space="preserve">           ostatní</t>
  </si>
  <si>
    <t>Mgr.Jindřich Gregorini</t>
  </si>
  <si>
    <t xml:space="preserve">           nehmotný majetek</t>
  </si>
  <si>
    <t>Divadlo na Vinohradech</t>
  </si>
  <si>
    <t xml:space="preserve">           ostatní služby</t>
  </si>
  <si>
    <t>Tabulka č.2</t>
  </si>
  <si>
    <t>Organizace</t>
  </si>
  <si>
    <t>Rozpočet</t>
  </si>
  <si>
    <t>Tržby celkem</t>
  </si>
  <si>
    <t>z toho: pronájem divadelního sálu</t>
  </si>
  <si>
    <t xml:space="preserve">           pronájem ost.prostor</t>
  </si>
  <si>
    <t xml:space="preserve">           reklama</t>
  </si>
  <si>
    <t>Náklady celkem</t>
  </si>
  <si>
    <t xml:space="preserve">           spotřeba energie</t>
  </si>
  <si>
    <t xml:space="preserve">           nájemné a služby</t>
  </si>
  <si>
    <t xml:space="preserve">           opravy a údržba</t>
  </si>
  <si>
    <t xml:space="preserve">           mzdové prostředky</t>
  </si>
  <si>
    <t xml:space="preserve">           zákonné pojištění</t>
  </si>
  <si>
    <t xml:space="preserve">           FKSP</t>
  </si>
  <si>
    <t xml:space="preserve">           manka a škody</t>
  </si>
  <si>
    <t xml:space="preserve">           ostatní náklady</t>
  </si>
  <si>
    <t>Hospodářský výsledek</t>
  </si>
  <si>
    <t>Počet pracovníků</t>
  </si>
  <si>
    <t>Vypracoval:</t>
  </si>
  <si>
    <t>Schválil:</t>
  </si>
  <si>
    <t>tab.č.1</t>
  </si>
  <si>
    <t>hlavní činnost</t>
  </si>
  <si>
    <t>Schválený</t>
  </si>
  <si>
    <t>upravený</t>
  </si>
  <si>
    <t>skutečnost</t>
  </si>
  <si>
    <t>rozpočet</t>
  </si>
  <si>
    <t>z toho: vstupné na vl.scéně</t>
  </si>
  <si>
    <t xml:space="preserve">           spolupořadatelství</t>
  </si>
  <si>
    <t xml:space="preserve">           zájezdy</t>
  </si>
  <si>
    <t xml:space="preserve">           zákonné soc.pojištění</t>
  </si>
  <si>
    <t xml:space="preserve">           jiné ostatní náklady</t>
  </si>
  <si>
    <t>Použití RF, krytí dplň.činností</t>
  </si>
  <si>
    <t>Neinvestiční příspěvek</t>
  </si>
  <si>
    <t xml:space="preserve">Organizace: </t>
  </si>
  <si>
    <t>Představení na vlastní scéně</t>
  </si>
  <si>
    <t>počet</t>
  </si>
  <si>
    <t>Nabídnutá místa, kapacita divadla</t>
  </si>
  <si>
    <t>Počet premiér</t>
  </si>
  <si>
    <t>Mgr.Pipková</t>
  </si>
  <si>
    <t>k 31.12.</t>
  </si>
  <si>
    <t>Zpracoval:Mgr. Pipková</t>
  </si>
  <si>
    <t>telefon: 296550215</t>
  </si>
  <si>
    <t>hl.scéna</t>
  </si>
  <si>
    <t>zkušebna</t>
  </si>
  <si>
    <t>celkem</t>
  </si>
  <si>
    <t>ukazatel</t>
  </si>
  <si>
    <t>měrná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</si>
  <si>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</si>
  <si>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</si>
  <si>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</si>
  <si>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</si>
  <si>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</si>
  <si>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</si>
  <si>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Tržby - výnosy z hl. činnosti celkem :</t>
  </si>
  <si>
    <t>z toho : ze vstupného na vl. scéně vl. souborem</t>
  </si>
  <si>
    <t xml:space="preserve">            ze spolupořadatelství+hostování</t>
  </si>
  <si>
    <t xml:space="preserve">            ze zájezdů</t>
  </si>
  <si>
    <t xml:space="preserve">            ostatní výnosy</t>
  </si>
  <si>
    <t>Tržby - výnosy  z doplň. činnosti celkem :</t>
  </si>
  <si>
    <t xml:space="preserve">           za pronájmy div.sálu ostatní</t>
  </si>
  <si>
    <t xml:space="preserve">            za pronájmy ostatních prostor</t>
  </si>
  <si>
    <t xml:space="preserve">            ostatní výnosy z DČ</t>
  </si>
  <si>
    <t>Doplatek hl.m.Prahy na 1 představení na vl.scéně</t>
  </si>
  <si>
    <t>Doplatek hl.m.Prahy na 1 návštěvníka na vl.scéně</t>
  </si>
  <si>
    <t xml:space="preserve">Návštěvnost na vl. scéně </t>
  </si>
  <si>
    <t>Tržebnost na vl. scéně</t>
  </si>
  <si>
    <t xml:space="preserve">Průměrná cena vstupenky </t>
  </si>
  <si>
    <t xml:space="preserve"> Kč</t>
  </si>
  <si>
    <t>Zpracoval / tel : Mgr.Pipková/ 296550215</t>
  </si>
  <si>
    <t xml:space="preserve">       ředitel</t>
  </si>
  <si>
    <r>
      <t xml:space="preserve">Organizace: </t>
    </r>
    <r>
      <rPr>
        <b/>
        <sz val="10"/>
        <rFont val="Arial CE"/>
        <family val="2"/>
      </rPr>
      <t>Divadlo na Vinohradech</t>
    </r>
  </si>
  <si>
    <t>z toho :za pronájmy divadel.sálu</t>
  </si>
  <si>
    <t>Přehled o investiční akci</t>
  </si>
  <si>
    <t>Číslo akce:</t>
  </si>
  <si>
    <t>Název akce:</t>
  </si>
  <si>
    <t>Adresa akce:</t>
  </si>
  <si>
    <t>IČ-Organizace:</t>
  </si>
  <si>
    <t xml:space="preserve">Typ: PO </t>
  </si>
  <si>
    <t>Zodpovědná osoba:</t>
  </si>
  <si>
    <t>Telefon:</t>
  </si>
  <si>
    <t>Správce akce:</t>
  </si>
  <si>
    <t>radní Ing. Milan Richter</t>
  </si>
  <si>
    <t xml:space="preserve">Zahájení akce(rok):  </t>
  </si>
  <si>
    <t xml:space="preserve">        Ukončení akce(rok):</t>
  </si>
  <si>
    <t>Typ akce:</t>
  </si>
  <si>
    <t xml:space="preserve">Finanční profil akce   v   k o r u n á c h   (Kč)    </t>
  </si>
  <si>
    <t xml:space="preserve">Náklady </t>
  </si>
  <si>
    <t>Profinanc.</t>
  </si>
  <si>
    <t>Skutečné</t>
  </si>
  <si>
    <t>Předp.čerpání</t>
  </si>
  <si>
    <t xml:space="preserve">Zbývá </t>
  </si>
  <si>
    <t>akce</t>
  </si>
  <si>
    <t>do</t>
  </si>
  <si>
    <t>schválený</t>
  </si>
  <si>
    <t xml:space="preserve">čerpání </t>
  </si>
  <si>
    <t>z IF (k IA)</t>
  </si>
  <si>
    <t>požadavek na</t>
  </si>
  <si>
    <t>celkem (CNA)</t>
  </si>
  <si>
    <t>rok 2008</t>
  </si>
  <si>
    <t>rok 2009</t>
  </si>
  <si>
    <t>další roky</t>
  </si>
  <si>
    <t>C E L K E M</t>
  </si>
  <si>
    <t>Zdroje:</t>
  </si>
  <si>
    <t>HMP</t>
  </si>
  <si>
    <t xml:space="preserve">státní </t>
  </si>
  <si>
    <t>PO - IF (k IA)</t>
  </si>
  <si>
    <t>ostatní</t>
  </si>
  <si>
    <t>další…</t>
  </si>
  <si>
    <t>rozpis:</t>
  </si>
  <si>
    <t>Zdroje: HMP</t>
  </si>
  <si>
    <t>Nákl.akce (pův.):</t>
  </si>
  <si>
    <t xml:space="preserve">           státní </t>
  </si>
  <si>
    <t>Komentář</t>
  </si>
  <si>
    <t>Stručný popis IA, zdůvodnění a další informace</t>
  </si>
  <si>
    <t>Poznámka:</t>
  </si>
  <si>
    <t>Celkové náklady akce (CNA)=Profinanc.do 31.12.07+Skut.čerp.2008+Schvál.rozp.2009+Předp.čerp.z IF 2009+Požad.v dalších letech</t>
  </si>
  <si>
    <t>Zpracoval:</t>
  </si>
  <si>
    <t>Vysvětlivky:</t>
  </si>
  <si>
    <t>PIA - přehled o investiční akci (formulář)</t>
  </si>
  <si>
    <t>Náklady - částky včetně DPH</t>
  </si>
  <si>
    <t xml:space="preserve">   IA - investiční akce</t>
  </si>
  <si>
    <t>IF - investiční fond</t>
  </si>
  <si>
    <r>
      <t xml:space="preserve">Typ akce - </t>
    </r>
    <r>
      <rPr>
        <b/>
        <sz val="9"/>
        <rFont val="Arial CE"/>
        <family val="2"/>
      </rPr>
      <t>R</t>
    </r>
    <r>
      <rPr>
        <sz val="9"/>
        <rFont val="Arial CE"/>
        <family val="2"/>
      </rPr>
      <t xml:space="preserve"> - akce (stavba) rozestavěná, </t>
    </r>
    <r>
      <rPr>
        <b/>
        <sz val="9"/>
        <rFont val="Arial CE"/>
        <family val="2"/>
      </rPr>
      <t>Z</t>
    </r>
    <r>
      <rPr>
        <sz val="9"/>
        <rFont val="Arial CE"/>
        <family val="2"/>
      </rPr>
      <t xml:space="preserve"> - akce zahajovaná</t>
    </r>
  </si>
  <si>
    <t>Výkonové ukazatele divadel - skutečnost 2008</t>
  </si>
  <si>
    <t xml:space="preserve">p  l  á  n    2  0  0  8              </t>
  </si>
  <si>
    <t xml:space="preserve">skutečnost  k 31.12.2008           </t>
  </si>
  <si>
    <t>Rozbor hospodaření za rok 2008</t>
  </si>
  <si>
    <t>k 31.12.2008</t>
  </si>
  <si>
    <t>7658</t>
  </si>
  <si>
    <t>Doplnění osvětlovacího parku</t>
  </si>
  <si>
    <t>Divadlo na Vinohradech, Nám.Míru 7, 120 00 Praha 2</t>
  </si>
  <si>
    <t>00064386</t>
  </si>
  <si>
    <t>- Divadlo na Vinohradech.</t>
  </si>
  <si>
    <t>Mgr.Gregorini</t>
  </si>
  <si>
    <t>R</t>
  </si>
  <si>
    <t xml:space="preserve">Akce probíhá dle dlouhodobě plánovaného rozpočtu. V roce 2009 nebyl schválen plánovaný transfer ve výši 2,020.000,- Kč a tak je návrh </t>
  </si>
  <si>
    <t>přesunut na rok 2010.</t>
  </si>
  <si>
    <t>Datum: 25.1.2009</t>
  </si>
  <si>
    <t>Dne : 5.2.2009</t>
  </si>
  <si>
    <t>Telefon :</t>
  </si>
  <si>
    <t xml:space="preserve">Vypracoval : Hana Černá      </t>
  </si>
  <si>
    <t>xx) uvedené složky platu netvoří celek prostředků na platy</t>
  </si>
  <si>
    <t>x) schválené limity, příp. přípustný objem prostředků na platy</t>
  </si>
  <si>
    <t>x</t>
  </si>
  <si>
    <t xml:space="preserve">Ostatní osobní náklady </t>
  </si>
  <si>
    <t>Průměrný plat</t>
  </si>
  <si>
    <t>Prostředky na platy</t>
  </si>
  <si>
    <t>osoby</t>
  </si>
  <si>
    <t xml:space="preserve">přepoč. </t>
  </si>
  <si>
    <t>Počet zaměstnanců</t>
  </si>
  <si>
    <t>Ostatní osobní náklady</t>
  </si>
  <si>
    <t xml:space="preserve">            zvláštní příplatky</t>
  </si>
  <si>
    <t xml:space="preserve">            přípl. za vedení</t>
  </si>
  <si>
    <t xml:space="preserve">            odměny</t>
  </si>
  <si>
    <t xml:space="preserve">            osobní příplatky</t>
  </si>
  <si>
    <t>z toho : plat. tarify</t>
  </si>
  <si>
    <t>xx)</t>
  </si>
  <si>
    <t>přepoč.</t>
  </si>
  <si>
    <t>Hlavní činnost</t>
  </si>
  <si>
    <t>b</t>
  </si>
  <si>
    <t>a</t>
  </si>
  <si>
    <t>2008/07</t>
  </si>
  <si>
    <t>k 31.12.2007</t>
  </si>
  <si>
    <t>jedn.</t>
  </si>
  <si>
    <t>Index</t>
  </si>
  <si>
    <t xml:space="preserve">R o k </t>
  </si>
  <si>
    <t xml:space="preserve">Měrná </t>
  </si>
  <si>
    <t>Ukazatel</t>
  </si>
  <si>
    <t>Plnění počtu zaměstnanců a prostředků na platy za rok 2008</t>
  </si>
  <si>
    <t>PO (odměňování podle nařízení vlády č. 564/2006 Sb.)</t>
  </si>
  <si>
    <r>
      <t xml:space="preserve">Organizace : </t>
    </r>
    <r>
      <rPr>
        <b/>
        <sz val="10"/>
        <rFont val="Arial CE"/>
        <family val="2"/>
      </rPr>
      <t>Divadlo na Vinohradech</t>
    </r>
  </si>
  <si>
    <t>Tabulka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</si>
</sst>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sz val="11"/>
      <name val="Arial CE"/>
      <family val="2"/>
    </font>
    <font>
      <sz val="12"/>
      <name val="Times New Roman CE"/>
      <family val="1"/>
    </font>
    <font>
      <b/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1" fillId="0" borderId="6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Continuous"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10" xfId="20" applyFont="1" applyBorder="1">
      <alignment/>
      <protection/>
    </xf>
    <xf numFmtId="0" fontId="0" fillId="0" borderId="12" xfId="20" applyBorder="1">
      <alignment/>
      <protection/>
    </xf>
    <xf numFmtId="0" fontId="0" fillId="0" borderId="13" xfId="20" applyBorder="1">
      <alignment/>
      <protection/>
    </xf>
    <xf numFmtId="0" fontId="0" fillId="0" borderId="14" xfId="20" applyBorder="1">
      <alignment/>
      <protection/>
    </xf>
    <xf numFmtId="0" fontId="0" fillId="0" borderId="7" xfId="20" applyBorder="1">
      <alignment/>
      <protection/>
    </xf>
    <xf numFmtId="0" fontId="0" fillId="0" borderId="15" xfId="20" applyBorder="1">
      <alignment/>
      <protection/>
    </xf>
    <xf numFmtId="0" fontId="0" fillId="0" borderId="3" xfId="20" applyBorder="1">
      <alignment/>
      <protection/>
    </xf>
    <xf numFmtId="0" fontId="0" fillId="0" borderId="16" xfId="20" applyBorder="1">
      <alignment/>
      <protection/>
    </xf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1" fillId="0" borderId="19" xfId="20" applyFont="1" applyBorder="1">
      <alignment/>
      <protection/>
    </xf>
    <xf numFmtId="0" fontId="0" fillId="0" borderId="20" xfId="20" applyBorder="1">
      <alignment/>
      <protection/>
    </xf>
    <xf numFmtId="0" fontId="3" fillId="0" borderId="10" xfId="20" applyFont="1" applyBorder="1">
      <alignment/>
      <protection/>
    </xf>
    <xf numFmtId="0" fontId="0" fillId="0" borderId="21" xfId="20" applyBorder="1">
      <alignment/>
      <protection/>
    </xf>
    <xf numFmtId="0" fontId="0" fillId="0" borderId="22" xfId="20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1" fillId="0" borderId="27" xfId="20" applyFont="1" applyBorder="1">
      <alignment/>
      <protection/>
    </xf>
    <xf numFmtId="0" fontId="0" fillId="0" borderId="28" xfId="20" applyBorder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0" borderId="31" xfId="20" applyBorder="1">
      <alignment/>
      <protection/>
    </xf>
    <xf numFmtId="0" fontId="0" fillId="0" borderId="32" xfId="20" applyBorder="1">
      <alignment/>
      <protection/>
    </xf>
    <xf numFmtId="0" fontId="1" fillId="0" borderId="2" xfId="20" applyFont="1" applyBorder="1">
      <alignment/>
      <protection/>
    </xf>
    <xf numFmtId="14" fontId="0" fillId="0" borderId="0" xfId="20" applyNumberFormat="1" applyBorder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0" fontId="0" fillId="0" borderId="2" xfId="19" applyBorder="1">
      <alignment/>
      <protection/>
    </xf>
    <xf numFmtId="0" fontId="0" fillId="0" borderId="33" xfId="19" applyBorder="1" applyAlignment="1">
      <alignment/>
      <protection/>
    </xf>
    <xf numFmtId="0" fontId="0" fillId="0" borderId="33" xfId="19" applyBorder="1" applyAlignment="1">
      <alignment horizontal="center"/>
      <protection/>
    </xf>
    <xf numFmtId="0" fontId="0" fillId="0" borderId="0" xfId="19" applyBorder="1">
      <alignment/>
      <protection/>
    </xf>
    <xf numFmtId="0" fontId="0" fillId="0" borderId="34" xfId="19" applyBorder="1" applyAlignment="1">
      <alignment horizontal="center"/>
      <protection/>
    </xf>
    <xf numFmtId="0" fontId="0" fillId="0" borderId="34" xfId="19" applyFont="1" applyBorder="1" applyAlignment="1">
      <alignment horizontal="center"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35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3" fontId="1" fillId="0" borderId="36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11" xfId="19" applyFont="1" applyBorder="1">
      <alignment/>
      <protection/>
    </xf>
    <xf numFmtId="3" fontId="0" fillId="0" borderId="37" xfId="19" applyNumberFormat="1" applyFont="1" applyBorder="1">
      <alignment/>
      <protection/>
    </xf>
    <xf numFmtId="0" fontId="0" fillId="0" borderId="10" xfId="19" applyBorder="1">
      <alignment/>
      <protection/>
    </xf>
    <xf numFmtId="0" fontId="0" fillId="0" borderId="11" xfId="19" applyBorder="1">
      <alignment/>
      <protection/>
    </xf>
    <xf numFmtId="3" fontId="0" fillId="0" borderId="37" xfId="19" applyNumberFormat="1" applyBorder="1">
      <alignment/>
      <protection/>
    </xf>
    <xf numFmtId="3" fontId="1" fillId="0" borderId="37" xfId="19" applyNumberFormat="1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11" xfId="19" applyFont="1" applyBorder="1">
      <alignment/>
      <protection/>
    </xf>
    <xf numFmtId="3" fontId="0" fillId="0" borderId="0" xfId="19" applyNumberFormat="1">
      <alignment/>
      <protection/>
    </xf>
    <xf numFmtId="0" fontId="3" fillId="0" borderId="10" xfId="19" applyFont="1" applyBorder="1">
      <alignment/>
      <protection/>
    </xf>
    <xf numFmtId="0" fontId="3" fillId="0" borderId="11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0" xfId="19" applyFont="1" applyBorder="1">
      <alignment/>
      <protection/>
    </xf>
    <xf numFmtId="3" fontId="1" fillId="0" borderId="38" xfId="19" applyNumberFormat="1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13" xfId="19" applyFont="1" applyBorder="1">
      <alignment/>
      <protection/>
    </xf>
    <xf numFmtId="3" fontId="1" fillId="0" borderId="39" xfId="19" applyNumberFormat="1" applyFont="1" applyBorder="1">
      <alignment/>
      <protection/>
    </xf>
    <xf numFmtId="14" fontId="0" fillId="0" borderId="0" xfId="19" applyNumberFormat="1">
      <alignment/>
      <protection/>
    </xf>
    <xf numFmtId="0" fontId="0" fillId="0" borderId="1" xfId="19" applyFont="1" applyBorder="1">
      <alignment/>
      <protection/>
    </xf>
    <xf numFmtId="0" fontId="0" fillId="0" borderId="3" xfId="19" applyFont="1" applyBorder="1">
      <alignment/>
      <protection/>
    </xf>
    <xf numFmtId="4" fontId="1" fillId="0" borderId="36" xfId="19" applyNumberFormat="1" applyFont="1" applyBorder="1">
      <alignment/>
      <protection/>
    </xf>
    <xf numFmtId="4" fontId="0" fillId="0" borderId="37" xfId="19" applyNumberFormat="1" applyFont="1" applyBorder="1">
      <alignment/>
      <protection/>
    </xf>
    <xf numFmtId="4" fontId="1" fillId="0" borderId="37" xfId="19" applyNumberFormat="1" applyFont="1" applyBorder="1">
      <alignment/>
      <protection/>
    </xf>
    <xf numFmtId="4" fontId="1" fillId="0" borderId="40" xfId="19" applyNumberFormat="1" applyFont="1" applyBorder="1">
      <alignment/>
      <protection/>
    </xf>
    <xf numFmtId="4" fontId="1" fillId="0" borderId="39" xfId="19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10" fillId="0" borderId="41" xfId="21" applyFont="1" applyFill="1" applyBorder="1">
      <alignment/>
      <protection/>
    </xf>
    <xf numFmtId="0" fontId="10" fillId="0" borderId="42" xfId="21" applyFont="1" applyFill="1" applyBorder="1" applyAlignment="1">
      <alignment horizontal="center"/>
      <protection/>
    </xf>
    <xf numFmtId="0" fontId="11" fillId="0" borderId="43" xfId="21" applyFont="1" applyFill="1" applyBorder="1" applyAlignment="1">
      <alignment horizontal="center"/>
      <protection/>
    </xf>
    <xf numFmtId="0" fontId="11" fillId="0" borderId="44" xfId="21" applyFont="1" applyFill="1" applyBorder="1" applyAlignment="1">
      <alignment horizontal="center"/>
      <protection/>
    </xf>
    <xf numFmtId="0" fontId="11" fillId="0" borderId="45" xfId="21" applyFont="1" applyFill="1" applyBorder="1" applyAlignment="1">
      <alignment horizontal="center"/>
      <protection/>
    </xf>
    <xf numFmtId="0" fontId="11" fillId="0" borderId="46" xfId="21" applyFont="1" applyFill="1" applyBorder="1" applyAlignment="1">
      <alignment horizontal="center"/>
      <protection/>
    </xf>
    <xf numFmtId="0" fontId="11" fillId="0" borderId="47" xfId="21" applyFont="1" applyFill="1" applyBorder="1" applyAlignment="1">
      <alignment horizontal="center"/>
      <protection/>
    </xf>
    <xf numFmtId="0" fontId="11" fillId="0" borderId="48" xfId="21" applyFont="1" applyFill="1" applyBorder="1" applyAlignment="1">
      <alignment horizontal="center"/>
      <protection/>
    </xf>
    <xf numFmtId="0" fontId="11" fillId="0" borderId="19" xfId="21" applyFont="1" applyFill="1" applyBorder="1" applyAlignment="1">
      <alignment horizontal="center"/>
      <protection/>
    </xf>
    <xf numFmtId="0" fontId="11" fillId="0" borderId="20" xfId="21" applyFont="1" applyFill="1" applyBorder="1" applyAlignment="1">
      <alignment horizontal="center"/>
      <protection/>
    </xf>
    <xf numFmtId="0" fontId="11" fillId="0" borderId="49" xfId="21" applyFont="1" applyFill="1" applyBorder="1" applyAlignment="1">
      <alignment horizontal="center"/>
      <protection/>
    </xf>
    <xf numFmtId="0" fontId="10" fillId="0" borderId="50" xfId="21" applyFont="1" applyFill="1" applyBorder="1">
      <alignment/>
      <protection/>
    </xf>
    <xf numFmtId="0" fontId="10" fillId="0" borderId="51" xfId="21" applyFont="1" applyFill="1" applyBorder="1" applyAlignment="1">
      <alignment horizontal="center"/>
      <protection/>
    </xf>
    <xf numFmtId="0" fontId="12" fillId="0" borderId="52" xfId="21" applyFont="1" applyFill="1" applyBorder="1" applyAlignment="1">
      <alignment horizontal="center"/>
      <protection/>
    </xf>
    <xf numFmtId="0" fontId="12" fillId="0" borderId="53" xfId="21" applyFont="1" applyFill="1" applyBorder="1" applyAlignment="1">
      <alignment horizontal="center"/>
      <protection/>
    </xf>
    <xf numFmtId="0" fontId="13" fillId="0" borderId="54" xfId="21" applyFont="1" applyFill="1" applyBorder="1" applyAlignment="1">
      <alignment horizontal="center"/>
      <protection/>
    </xf>
    <xf numFmtId="0" fontId="12" fillId="0" borderId="55" xfId="21" applyFont="1" applyFill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13" fillId="0" borderId="57" xfId="21" applyFont="1" applyFill="1" applyBorder="1" applyAlignment="1">
      <alignment horizontal="center"/>
      <protection/>
    </xf>
    <xf numFmtId="0" fontId="12" fillId="0" borderId="58" xfId="21" applyFont="1" applyFill="1" applyBorder="1" applyAlignment="1">
      <alignment horizontal="center"/>
      <protection/>
    </xf>
    <xf numFmtId="0" fontId="11" fillId="0" borderId="59" xfId="21" applyFont="1" applyFill="1" applyBorder="1">
      <alignment/>
      <protection/>
    </xf>
    <xf numFmtId="0" fontId="10" fillId="0" borderId="60" xfId="21" applyFont="1" applyFill="1" applyBorder="1" applyAlignment="1">
      <alignment horizontal="center"/>
      <protection/>
    </xf>
    <xf numFmtId="0" fontId="11" fillId="0" borderId="61" xfId="21" applyFont="1" applyFill="1" applyBorder="1" applyAlignment="1">
      <alignment horizontal="center"/>
      <protection/>
    </xf>
    <xf numFmtId="0" fontId="11" fillId="0" borderId="62" xfId="21" applyFont="1" applyFill="1" applyBorder="1" applyAlignment="1">
      <alignment horizontal="center"/>
      <protection/>
    </xf>
    <xf numFmtId="0" fontId="11" fillId="0" borderId="63" xfId="21" applyFont="1" applyFill="1" applyBorder="1" applyAlignment="1">
      <alignment horizontal="center"/>
      <protection/>
    </xf>
    <xf numFmtId="0" fontId="11" fillId="0" borderId="64" xfId="21" applyFont="1" applyFill="1" applyBorder="1" applyAlignment="1">
      <alignment horizontal="center"/>
      <protection/>
    </xf>
    <xf numFmtId="4" fontId="11" fillId="0" borderId="62" xfId="21" applyNumberFormat="1" applyFont="1" applyFill="1" applyBorder="1" applyAlignment="1">
      <alignment horizontal="center"/>
      <protection/>
    </xf>
    <xf numFmtId="4" fontId="11" fillId="0" borderId="63" xfId="21" applyNumberFormat="1" applyFont="1" applyFill="1" applyBorder="1" applyAlignment="1">
      <alignment horizontal="center"/>
      <protection/>
    </xf>
    <xf numFmtId="0" fontId="10" fillId="0" borderId="65" xfId="21" applyFont="1" applyFill="1" applyBorder="1">
      <alignment/>
      <protection/>
    </xf>
    <xf numFmtId="0" fontId="10" fillId="0" borderId="66" xfId="21" applyFont="1" applyFill="1" applyBorder="1" applyAlignment="1">
      <alignment horizontal="center"/>
      <protection/>
    </xf>
    <xf numFmtId="0" fontId="10" fillId="0" borderId="67" xfId="21" applyFont="1" applyFill="1" applyBorder="1" applyAlignment="1">
      <alignment horizontal="center"/>
      <protection/>
    </xf>
    <xf numFmtId="0" fontId="10" fillId="0" borderId="66" xfId="21" applyFont="1" applyFill="1" applyBorder="1" applyAlignment="1">
      <alignment horizontal="center"/>
      <protection/>
    </xf>
    <xf numFmtId="0" fontId="10" fillId="0" borderId="68" xfId="21" applyFont="1" applyFill="1" applyBorder="1" applyAlignment="1">
      <alignment horizontal="center"/>
      <protection/>
    </xf>
    <xf numFmtId="0" fontId="10" fillId="0" borderId="69" xfId="21" applyFont="1" applyFill="1" applyBorder="1" applyAlignment="1">
      <alignment horizontal="center"/>
      <protection/>
    </xf>
    <xf numFmtId="4" fontId="10" fillId="0" borderId="64" xfId="21" applyNumberFormat="1" applyFont="1" applyFill="1" applyBorder="1" applyAlignment="1">
      <alignment horizontal="center"/>
      <protection/>
    </xf>
    <xf numFmtId="4" fontId="10" fillId="0" borderId="62" xfId="21" applyNumberFormat="1" applyFont="1" applyFill="1" applyBorder="1" applyAlignment="1">
      <alignment horizontal="center"/>
      <protection/>
    </xf>
    <xf numFmtId="0" fontId="10" fillId="0" borderId="70" xfId="21" applyFont="1" applyFill="1" applyBorder="1">
      <alignment/>
      <protection/>
    </xf>
    <xf numFmtId="0" fontId="10" fillId="0" borderId="71" xfId="21" applyFont="1" applyFill="1" applyBorder="1" applyAlignment="1">
      <alignment horizontal="center"/>
      <protection/>
    </xf>
    <xf numFmtId="0" fontId="10" fillId="0" borderId="72" xfId="21" applyFont="1" applyFill="1" applyBorder="1" applyAlignment="1">
      <alignment horizontal="center"/>
      <protection/>
    </xf>
    <xf numFmtId="0" fontId="10" fillId="0" borderId="71" xfId="21" applyFont="1" applyFill="1" applyBorder="1" applyAlignment="1">
      <alignment horizontal="center"/>
      <protection/>
    </xf>
    <xf numFmtId="0" fontId="11" fillId="0" borderId="73" xfId="21" applyFont="1" applyFill="1" applyBorder="1" applyAlignment="1">
      <alignment horizontal="center"/>
      <protection/>
    </xf>
    <xf numFmtId="0" fontId="10" fillId="0" borderId="74" xfId="21" applyFont="1" applyFill="1" applyBorder="1" applyAlignment="1">
      <alignment horizontal="center"/>
      <protection/>
    </xf>
    <xf numFmtId="0" fontId="10" fillId="0" borderId="71" xfId="21" applyFont="1" applyFill="1" applyBorder="1" applyAlignment="1">
      <alignment/>
      <protection/>
    </xf>
    <xf numFmtId="4" fontId="10" fillId="0" borderId="74" xfId="21" applyNumberFormat="1" applyFont="1" applyFill="1" applyBorder="1" applyAlignment="1">
      <alignment horizontal="center"/>
      <protection/>
    </xf>
    <xf numFmtId="4" fontId="10" fillId="0" borderId="71" xfId="21" applyNumberFormat="1" applyFont="1" applyFill="1" applyBorder="1" applyAlignment="1">
      <alignment horizontal="center"/>
      <protection/>
    </xf>
    <xf numFmtId="0" fontId="11" fillId="0" borderId="75" xfId="21" applyFont="1" applyFill="1" applyBorder="1">
      <alignment/>
      <protection/>
    </xf>
    <xf numFmtId="0" fontId="10" fillId="0" borderId="52" xfId="21" applyFont="1" applyFill="1" applyBorder="1" applyAlignment="1">
      <alignment horizontal="center"/>
      <protection/>
    </xf>
    <xf numFmtId="0" fontId="10" fillId="0" borderId="76" xfId="21" applyFont="1" applyFill="1" applyBorder="1" applyAlignment="1">
      <alignment horizontal="center"/>
      <protection/>
    </xf>
    <xf numFmtId="0" fontId="11" fillId="0" borderId="57" xfId="21" applyFont="1" applyFill="1" applyBorder="1" applyAlignment="1">
      <alignment horizontal="center"/>
      <protection/>
    </xf>
    <xf numFmtId="0" fontId="10" fillId="0" borderId="55" xfId="21" applyFont="1" applyFill="1" applyBorder="1" applyAlignment="1">
      <alignment horizontal="center"/>
      <protection/>
    </xf>
    <xf numFmtId="4" fontId="10" fillId="0" borderId="55" xfId="21" applyNumberFormat="1" applyFont="1" applyFill="1" applyBorder="1" applyAlignment="1">
      <alignment horizontal="center"/>
      <protection/>
    </xf>
    <xf numFmtId="4" fontId="10" fillId="0" borderId="76" xfId="21" applyNumberFormat="1" applyFont="1" applyFill="1" applyBorder="1" applyAlignment="1">
      <alignment horizontal="center"/>
      <protection/>
    </xf>
    <xf numFmtId="0" fontId="11" fillId="0" borderId="50" xfId="21" applyFont="1" applyFill="1" applyBorder="1">
      <alignment/>
      <protection/>
    </xf>
    <xf numFmtId="0" fontId="10" fillId="0" borderId="77" xfId="21" applyFont="1" applyFill="1" applyBorder="1" applyAlignment="1">
      <alignment horizontal="center"/>
      <protection/>
    </xf>
    <xf numFmtId="0" fontId="10" fillId="0" borderId="60" xfId="21" applyFont="1" applyFill="1" applyBorder="1" applyAlignment="1">
      <alignment horizontal="center"/>
      <protection/>
    </xf>
    <xf numFmtId="0" fontId="10" fillId="0" borderId="59" xfId="21" applyFont="1" applyFill="1" applyBorder="1" applyAlignment="1">
      <alignment horizontal="center"/>
      <protection/>
    </xf>
    <xf numFmtId="0" fontId="10" fillId="0" borderId="60" xfId="21" applyFont="1" applyFill="1" applyBorder="1" applyAlignment="1">
      <alignment/>
      <protection/>
    </xf>
    <xf numFmtId="0" fontId="10" fillId="0" borderId="78" xfId="21" applyFont="1" applyFill="1" applyBorder="1" applyAlignment="1">
      <alignment wrapText="1"/>
      <protection/>
    </xf>
    <xf numFmtId="0" fontId="10" fillId="0" borderId="71" xfId="21" applyFont="1" applyFill="1" applyBorder="1" applyAlignment="1">
      <alignment horizontal="center" wrapText="1"/>
      <protection/>
    </xf>
    <xf numFmtId="0" fontId="0" fillId="0" borderId="0" xfId="21" applyAlignment="1">
      <alignment wrapText="1"/>
      <protection/>
    </xf>
    <xf numFmtId="0" fontId="10" fillId="0" borderId="62" xfId="21" applyFont="1" applyFill="1" applyBorder="1" applyAlignment="1">
      <alignment horizontal="center"/>
      <protection/>
    </xf>
    <xf numFmtId="3" fontId="10" fillId="0" borderId="77" xfId="21" applyNumberFormat="1" applyFont="1" applyFill="1" applyBorder="1" applyAlignment="1">
      <alignment horizontal="center"/>
      <protection/>
    </xf>
    <xf numFmtId="3" fontId="10" fillId="0" borderId="62" xfId="21" applyNumberFormat="1" applyFont="1" applyFill="1" applyBorder="1" applyAlignment="1">
      <alignment horizontal="center"/>
      <protection/>
    </xf>
    <xf numFmtId="3" fontId="11" fillId="0" borderId="63" xfId="21" applyNumberFormat="1" applyFont="1" applyFill="1" applyBorder="1" applyAlignment="1">
      <alignment horizontal="center"/>
      <protection/>
    </xf>
    <xf numFmtId="3" fontId="10" fillId="0" borderId="66" xfId="21" applyNumberFormat="1" applyFont="1" applyFill="1" applyBorder="1" applyAlignment="1">
      <alignment horizontal="center"/>
      <protection/>
    </xf>
    <xf numFmtId="3" fontId="10" fillId="0" borderId="67" xfId="21" applyNumberFormat="1" applyFont="1" applyFill="1" applyBorder="1" applyAlignment="1">
      <alignment horizontal="center"/>
      <protection/>
    </xf>
    <xf numFmtId="3" fontId="11" fillId="0" borderId="68" xfId="21" applyNumberFormat="1" applyFont="1" applyFill="1" applyBorder="1" applyAlignment="1">
      <alignment horizontal="center"/>
      <protection/>
    </xf>
    <xf numFmtId="3" fontId="10" fillId="0" borderId="11" xfId="21" applyNumberFormat="1" applyFont="1" applyFill="1" applyBorder="1" applyAlignment="1">
      <alignment horizontal="center"/>
      <protection/>
    </xf>
    <xf numFmtId="4" fontId="10" fillId="0" borderId="79" xfId="21" applyNumberFormat="1" applyFont="1" applyFill="1" applyBorder="1" applyAlignment="1">
      <alignment horizontal="right"/>
      <protection/>
    </xf>
    <xf numFmtId="4" fontId="10" fillId="0" borderId="80" xfId="21" applyNumberFormat="1" applyFont="1" applyFill="1" applyBorder="1" applyAlignment="1">
      <alignment horizontal="right"/>
      <protection/>
    </xf>
    <xf numFmtId="3" fontId="10" fillId="0" borderId="60" xfId="21" applyNumberFormat="1" applyFont="1" applyFill="1" applyBorder="1" applyAlignment="1">
      <alignment horizontal="center"/>
      <protection/>
    </xf>
    <xf numFmtId="4" fontId="10" fillId="0" borderId="59" xfId="21" applyNumberFormat="1" applyFont="1" applyFill="1" applyBorder="1" applyAlignment="1">
      <alignment horizontal="center"/>
      <protection/>
    </xf>
    <xf numFmtId="4" fontId="10" fillId="0" borderId="81" xfId="21" applyNumberFormat="1" applyFont="1" applyFill="1" applyBorder="1" applyAlignment="1">
      <alignment horizontal="center"/>
      <protection/>
    </xf>
    <xf numFmtId="3" fontId="10" fillId="0" borderId="66" xfId="21" applyNumberFormat="1" applyFont="1" applyFill="1" applyBorder="1" applyAlignment="1">
      <alignment/>
      <protection/>
    </xf>
    <xf numFmtId="4" fontId="10" fillId="0" borderId="82" xfId="21" applyNumberFormat="1" applyFont="1" applyFill="1" applyBorder="1" applyAlignment="1">
      <alignment horizontal="center"/>
      <protection/>
    </xf>
    <xf numFmtId="4" fontId="10" fillId="0" borderId="83" xfId="21" applyNumberFormat="1" applyFont="1" applyFill="1" applyBorder="1" applyAlignment="1">
      <alignment horizontal="center"/>
      <protection/>
    </xf>
    <xf numFmtId="0" fontId="10" fillId="0" borderId="84" xfId="21" applyFont="1" applyFill="1" applyBorder="1" applyAlignment="1">
      <alignment horizontal="right"/>
      <protection/>
    </xf>
    <xf numFmtId="4" fontId="10" fillId="0" borderId="60" xfId="21" applyNumberFormat="1" applyFont="1" applyFill="1" applyBorder="1" applyAlignment="1">
      <alignment horizontal="center"/>
      <protection/>
    </xf>
    <xf numFmtId="0" fontId="11" fillId="0" borderId="68" xfId="21" applyFont="1" applyFill="1" applyBorder="1" applyAlignment="1">
      <alignment horizontal="center"/>
      <protection/>
    </xf>
    <xf numFmtId="0" fontId="10" fillId="0" borderId="66" xfId="21" applyFont="1" applyFill="1" applyBorder="1" applyAlignment="1">
      <alignment/>
      <protection/>
    </xf>
    <xf numFmtId="0" fontId="11" fillId="0" borderId="85" xfId="21" applyFont="1" applyFill="1" applyBorder="1" applyAlignment="1">
      <alignment horizontal="center"/>
      <protection/>
    </xf>
    <xf numFmtId="0" fontId="10" fillId="0" borderId="69" xfId="21" applyFont="1" applyFill="1" applyBorder="1" applyAlignment="1">
      <alignment horizontal="right"/>
      <protection/>
    </xf>
    <xf numFmtId="0" fontId="10" fillId="0" borderId="74" xfId="21" applyFont="1" applyFill="1" applyBorder="1" applyAlignment="1">
      <alignment horizontal="right"/>
      <protection/>
    </xf>
    <xf numFmtId="0" fontId="11" fillId="0" borderId="86" xfId="21" applyFont="1" applyFill="1" applyBorder="1">
      <alignment/>
      <protection/>
    </xf>
    <xf numFmtId="0" fontId="10" fillId="0" borderId="87" xfId="21" applyFont="1" applyFill="1" applyBorder="1" applyAlignment="1">
      <alignment horizontal="center"/>
      <protection/>
    </xf>
    <xf numFmtId="0" fontId="10" fillId="0" borderId="88" xfId="21" applyFont="1" applyFill="1" applyBorder="1" applyAlignment="1">
      <alignment horizontal="center"/>
      <protection/>
    </xf>
    <xf numFmtId="3" fontId="11" fillId="0" borderId="57" xfId="21" applyNumberFormat="1" applyFont="1" applyFill="1" applyBorder="1" applyAlignment="1">
      <alignment horizontal="center"/>
      <protection/>
    </xf>
    <xf numFmtId="0" fontId="10" fillId="0" borderId="89" xfId="21" applyFont="1" applyFill="1" applyBorder="1" applyAlignment="1">
      <alignment horizontal="right"/>
      <protection/>
    </xf>
    <xf numFmtId="0" fontId="10" fillId="0" borderId="88" xfId="21" applyFont="1" applyFill="1" applyBorder="1" applyAlignment="1">
      <alignment/>
      <protection/>
    </xf>
    <xf numFmtId="4" fontId="11" fillId="0" borderId="57" xfId="21" applyNumberFormat="1" applyFont="1" applyFill="1" applyBorder="1" applyAlignment="1">
      <alignment horizontal="center"/>
      <protection/>
    </xf>
    <xf numFmtId="4" fontId="10" fillId="0" borderId="50" xfId="21" applyNumberFormat="1" applyFont="1" applyFill="1" applyBorder="1" applyAlignment="1">
      <alignment horizontal="center"/>
      <protection/>
    </xf>
    <xf numFmtId="4" fontId="10" fillId="0" borderId="51" xfId="21" applyNumberFormat="1" applyFont="1" applyFill="1" applyBorder="1" applyAlignment="1">
      <alignment horizontal="center"/>
      <protection/>
    </xf>
    <xf numFmtId="4" fontId="10" fillId="0" borderId="90" xfId="21" applyNumberFormat="1" applyFont="1" applyFill="1" applyBorder="1" applyAlignment="1">
      <alignment horizontal="right"/>
      <protection/>
    </xf>
    <xf numFmtId="4" fontId="10" fillId="0" borderId="76" xfId="21" applyNumberFormat="1" applyFont="1" applyFill="1" applyBorder="1" applyAlignment="1">
      <alignment horizontal="right"/>
      <protection/>
    </xf>
    <xf numFmtId="0" fontId="10" fillId="0" borderId="88" xfId="21" applyFont="1" applyFill="1" applyBorder="1" applyAlignment="1">
      <alignment horizontal="center"/>
      <protection/>
    </xf>
    <xf numFmtId="3" fontId="10" fillId="0" borderId="87" xfId="21" applyNumberFormat="1" applyFont="1" applyFill="1" applyBorder="1" applyAlignment="1">
      <alignment horizontal="center"/>
      <protection/>
    </xf>
    <xf numFmtId="3" fontId="10" fillId="0" borderId="88" xfId="21" applyNumberFormat="1" applyFont="1" applyFill="1" applyBorder="1" applyAlignment="1">
      <alignment horizontal="center"/>
      <protection/>
    </xf>
    <xf numFmtId="3" fontId="10" fillId="0" borderId="84" xfId="21" applyNumberFormat="1" applyFont="1" applyFill="1" applyBorder="1" applyAlignment="1">
      <alignment horizontal="center"/>
      <protection/>
    </xf>
    <xf numFmtId="4" fontId="10" fillId="0" borderId="90" xfId="21" applyNumberFormat="1" applyFont="1" applyFill="1" applyBorder="1" applyAlignment="1">
      <alignment horizontal="center"/>
      <protection/>
    </xf>
    <xf numFmtId="0" fontId="11" fillId="0" borderId="90" xfId="21" applyFont="1" applyFill="1" applyBorder="1">
      <alignment/>
      <protection/>
    </xf>
    <xf numFmtId="0" fontId="10" fillId="0" borderId="76" xfId="21" applyFont="1" applyFill="1" applyBorder="1" applyAlignment="1">
      <alignment horizontal="center"/>
      <protection/>
    </xf>
    <xf numFmtId="4" fontId="11" fillId="0" borderId="55" xfId="21" applyNumberFormat="1" applyFont="1" applyFill="1" applyBorder="1" applyAlignment="1">
      <alignment horizontal="center"/>
      <protection/>
    </xf>
    <xf numFmtId="0" fontId="11" fillId="0" borderId="91" xfId="21" applyFont="1" applyFill="1" applyBorder="1">
      <alignment/>
      <protection/>
    </xf>
    <xf numFmtId="0" fontId="10" fillId="0" borderId="92" xfId="21" applyFont="1" applyFill="1" applyBorder="1" applyAlignment="1">
      <alignment horizontal="center"/>
      <protection/>
    </xf>
    <xf numFmtId="0" fontId="10" fillId="0" borderId="93" xfId="21" applyFont="1" applyFill="1" applyBorder="1" applyAlignment="1">
      <alignment horizontal="center"/>
      <protection/>
    </xf>
    <xf numFmtId="0" fontId="10" fillId="0" borderId="92" xfId="21" applyFont="1" applyFill="1" applyBorder="1" applyAlignment="1">
      <alignment horizontal="center"/>
      <protection/>
    </xf>
    <xf numFmtId="0" fontId="11" fillId="0" borderId="94" xfId="21" applyFont="1" applyFill="1" applyBorder="1" applyAlignment="1">
      <alignment horizontal="center"/>
      <protection/>
    </xf>
    <xf numFmtId="0" fontId="10" fillId="0" borderId="95" xfId="21" applyFont="1" applyFill="1" applyBorder="1" applyAlignment="1">
      <alignment horizontal="center"/>
      <protection/>
    </xf>
    <xf numFmtId="4" fontId="10" fillId="0" borderId="91" xfId="21" applyNumberFormat="1" applyFont="1" applyFill="1" applyBorder="1" applyAlignment="1">
      <alignment horizontal="center"/>
      <protection/>
    </xf>
    <xf numFmtId="4" fontId="10" fillId="0" borderId="92" xfId="21" applyNumberFormat="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11" fillId="0" borderId="70" xfId="21" applyFont="1" applyFill="1" applyBorder="1" applyAlignment="1">
      <alignment horizontal="center" wrapText="1"/>
      <protection/>
    </xf>
    <xf numFmtId="0" fontId="11" fillId="0" borderId="96" xfId="21" applyFont="1" applyFill="1" applyBorder="1" applyAlignment="1">
      <alignment horizontal="center"/>
      <protection/>
    </xf>
    <xf numFmtId="0" fontId="11" fillId="0" borderId="52" xfId="21" applyFont="1" applyFill="1" applyBorder="1" applyAlignment="1">
      <alignment horizontal="center"/>
      <protection/>
    </xf>
    <xf numFmtId="0" fontId="11" fillId="0" borderId="76" xfId="21" applyFont="1" applyFill="1" applyBorder="1" applyAlignment="1">
      <alignment horizontal="center"/>
      <protection/>
    </xf>
    <xf numFmtId="0" fontId="11" fillId="0" borderId="55" xfId="21" applyFont="1" applyFill="1" applyBorder="1" applyAlignment="1">
      <alignment horizontal="center"/>
      <protection/>
    </xf>
    <xf numFmtId="4" fontId="11" fillId="0" borderId="76" xfId="21" applyNumberFormat="1" applyFont="1" applyFill="1" applyBorder="1" applyAlignment="1">
      <alignment horizontal="center"/>
      <protection/>
    </xf>
    <xf numFmtId="0" fontId="11" fillId="0" borderId="72" xfId="21" applyFont="1" applyFill="1" applyBorder="1" applyAlignment="1">
      <alignment horizontal="center" wrapText="1"/>
      <protection/>
    </xf>
    <xf numFmtId="0" fontId="11" fillId="0" borderId="71" xfId="21" applyFont="1" applyFill="1" applyBorder="1" applyAlignment="1">
      <alignment horizontal="center" wrapText="1"/>
      <protection/>
    </xf>
    <xf numFmtId="0" fontId="11" fillId="0" borderId="73" xfId="21" applyFont="1" applyFill="1" applyBorder="1" applyAlignment="1">
      <alignment horizontal="center" wrapText="1"/>
      <protection/>
    </xf>
    <xf numFmtId="0" fontId="11" fillId="0" borderId="71" xfId="21" applyFont="1" applyFill="1" applyBorder="1" applyAlignment="1">
      <alignment wrapText="1"/>
      <protection/>
    </xf>
    <xf numFmtId="4" fontId="11" fillId="0" borderId="70" xfId="21" applyNumberFormat="1" applyFont="1" applyFill="1" applyBorder="1" applyAlignment="1">
      <alignment horizontal="center"/>
      <protection/>
    </xf>
    <xf numFmtId="4" fontId="11" fillId="0" borderId="85" xfId="21" applyNumberFormat="1" applyFont="1" applyFill="1" applyBorder="1" applyAlignment="1">
      <alignment horizontal="center"/>
      <protection/>
    </xf>
    <xf numFmtId="4" fontId="11" fillId="0" borderId="97" xfId="21" applyNumberFormat="1" applyFont="1" applyFill="1" applyBorder="1" applyAlignment="1">
      <alignment horizontal="center"/>
      <protection/>
    </xf>
    <xf numFmtId="0" fontId="11" fillId="0" borderId="98" xfId="21" applyFont="1" applyFill="1" applyBorder="1" applyAlignment="1">
      <alignment horizontal="center"/>
      <protection/>
    </xf>
    <xf numFmtId="4" fontId="10" fillId="0" borderId="97" xfId="21" applyNumberFormat="1" applyFont="1" applyFill="1" applyBorder="1" applyAlignment="1">
      <alignment horizontal="center"/>
      <protection/>
    </xf>
    <xf numFmtId="3" fontId="11" fillId="0" borderId="98" xfId="21" applyNumberFormat="1" applyFont="1" applyFill="1" applyBorder="1" applyAlignment="1">
      <alignment horizontal="center"/>
      <protection/>
    </xf>
    <xf numFmtId="4" fontId="11" fillId="0" borderId="73" xfId="21" applyNumberFormat="1" applyFont="1" applyFill="1" applyBorder="1" applyAlignment="1">
      <alignment horizontal="center"/>
      <protection/>
    </xf>
    <xf numFmtId="4" fontId="11" fillId="0" borderId="99" xfId="21" applyNumberFormat="1" applyFont="1" applyFill="1" applyBorder="1" applyAlignment="1">
      <alignment horizontal="right"/>
      <protection/>
    </xf>
    <xf numFmtId="4" fontId="11" fillId="0" borderId="100" xfId="21" applyNumberFormat="1" applyFont="1" applyFill="1" applyBorder="1" applyAlignment="1">
      <alignment horizontal="center"/>
      <protection/>
    </xf>
    <xf numFmtId="4" fontId="11" fillId="0" borderId="101" xfId="21" applyNumberFormat="1" applyFont="1" applyFill="1" applyBorder="1" applyAlignment="1">
      <alignment horizontal="center"/>
      <protection/>
    </xf>
    <xf numFmtId="4" fontId="11" fillId="0" borderId="94" xfId="21" applyNumberFormat="1" applyFont="1" applyFill="1" applyBorder="1" applyAlignment="1">
      <alignment horizontal="center"/>
      <protection/>
    </xf>
    <xf numFmtId="0" fontId="6" fillId="2" borderId="102" xfId="0" applyFont="1" applyFill="1" applyBorder="1" applyAlignment="1">
      <alignment horizontal="centerContinuous"/>
    </xf>
    <xf numFmtId="0" fontId="6" fillId="2" borderId="103" xfId="0" applyFont="1" applyFill="1" applyBorder="1" applyAlignment="1">
      <alignment horizontal="centerContinuous"/>
    </xf>
    <xf numFmtId="0" fontId="5" fillId="2" borderId="103" xfId="0" applyFont="1" applyFill="1" applyBorder="1" applyAlignment="1">
      <alignment horizontal="centerContinuous"/>
    </xf>
    <xf numFmtId="0" fontId="8" fillId="2" borderId="104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14" fillId="2" borderId="10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03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0" fillId="0" borderId="5" xfId="0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7" fillId="0" borderId="103" xfId="0" applyFont="1" applyBorder="1" applyAlignment="1">
      <alignment/>
    </xf>
    <xf numFmtId="0" fontId="7" fillId="0" borderId="10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6" xfId="0" applyBorder="1" applyAlignment="1">
      <alignment/>
    </xf>
    <xf numFmtId="0" fontId="0" fillId="0" borderId="79" xfId="0" applyBorder="1" applyAlignment="1">
      <alignment/>
    </xf>
    <xf numFmtId="0" fontId="0" fillId="0" borderId="79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9" xfId="0" applyBorder="1" applyAlignment="1">
      <alignment/>
    </xf>
    <xf numFmtId="0" fontId="0" fillId="0" borderId="9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80" xfId="0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89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10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1" xfId="0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112" xfId="0" applyBorder="1" applyAlignment="1">
      <alignment/>
    </xf>
    <xf numFmtId="0" fontId="0" fillId="0" borderId="0" xfId="0" applyBorder="1" applyAlignment="1">
      <alignment horizontal="left"/>
    </xf>
    <xf numFmtId="0" fontId="1" fillId="2" borderId="113" xfId="0" applyFont="1" applyFill="1" applyBorder="1" applyAlignment="1">
      <alignment/>
    </xf>
    <xf numFmtId="0" fontId="1" fillId="2" borderId="81" xfId="0" applyFont="1" applyFill="1" applyBorder="1" applyAlignment="1">
      <alignment/>
    </xf>
    <xf numFmtId="0" fontId="0" fillId="2" borderId="81" xfId="0" applyFill="1" applyBorder="1" applyAlignment="1">
      <alignment/>
    </xf>
    <xf numFmtId="0" fontId="1" fillId="2" borderId="114" xfId="0" applyFont="1" applyFill="1" applyBorder="1" applyAlignment="1">
      <alignment horizontal="right"/>
    </xf>
    <xf numFmtId="0" fontId="1" fillId="0" borderId="80" xfId="0" applyFont="1" applyFill="1" applyBorder="1" applyAlignment="1">
      <alignment horizontal="center"/>
    </xf>
    <xf numFmtId="0" fontId="0" fillId="0" borderId="80" xfId="0" applyBorder="1" applyAlignment="1">
      <alignment horizontal="centerContinuous"/>
    </xf>
    <xf numFmtId="0" fontId="1" fillId="0" borderId="115" xfId="0" applyFont="1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49" fontId="0" fillId="0" borderId="83" xfId="0" applyNumberFormat="1" applyFill="1" applyBorder="1" applyAlignment="1">
      <alignment horizontal="centerContinuous"/>
    </xf>
    <xf numFmtId="0" fontId="1" fillId="0" borderId="64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117" xfId="0" applyFill="1" applyBorder="1" applyAlignment="1">
      <alignment horizontal="center"/>
    </xf>
    <xf numFmtId="49" fontId="1" fillId="0" borderId="88" xfId="0" applyNumberFormat="1" applyFont="1" applyFill="1" applyBorder="1" applyAlignment="1">
      <alignment horizontal="center"/>
    </xf>
    <xf numFmtId="14" fontId="0" fillId="0" borderId="88" xfId="0" applyNumberFormat="1" applyFill="1" applyBorder="1" applyAlignment="1">
      <alignment horizontal="centerContinuous"/>
    </xf>
    <xf numFmtId="0" fontId="1" fillId="0" borderId="71" xfId="0" applyFont="1" applyFill="1" applyBorder="1" applyAlignment="1">
      <alignment/>
    </xf>
    <xf numFmtId="0" fontId="1" fillId="0" borderId="118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0" fillId="0" borderId="119" xfId="0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0" fillId="0" borderId="120" xfId="0" applyBorder="1" applyAlignment="1">
      <alignment horizontal="left"/>
    </xf>
    <xf numFmtId="4" fontId="18" fillId="2" borderId="51" xfId="0" applyNumberFormat="1" applyFont="1" applyFill="1" applyBorder="1" applyAlignment="1">
      <alignment/>
    </xf>
    <xf numFmtId="4" fontId="18" fillId="2" borderId="121" xfId="0" applyNumberFormat="1" applyFont="1" applyFill="1" applyBorder="1" applyAlignment="1">
      <alignment/>
    </xf>
    <xf numFmtId="4" fontId="18" fillId="2" borderId="51" xfId="0" applyNumberFormat="1" applyFont="1" applyFill="1" applyBorder="1" applyAlignment="1">
      <alignment/>
    </xf>
    <xf numFmtId="4" fontId="18" fillId="2" borderId="104" xfId="0" applyNumberFormat="1" applyFont="1" applyFill="1" applyBorder="1" applyAlignment="1">
      <alignment/>
    </xf>
    <xf numFmtId="4" fontId="19" fillId="2" borderId="88" xfId="0" applyNumberFormat="1" applyFont="1" applyFill="1" applyBorder="1" applyAlignment="1">
      <alignment/>
    </xf>
    <xf numFmtId="0" fontId="19" fillId="2" borderId="122" xfId="0" applyFont="1" applyFill="1" applyBorder="1" applyAlignment="1">
      <alignment/>
    </xf>
    <xf numFmtId="4" fontId="19" fillId="2" borderId="89" xfId="0" applyNumberFormat="1" applyFont="1" applyFill="1" applyBorder="1" applyAlignment="1">
      <alignment/>
    </xf>
    <xf numFmtId="4" fontId="19" fillId="2" borderId="122" xfId="0" applyNumberFormat="1" applyFont="1" applyFill="1" applyBorder="1" applyAlignment="1">
      <alignment/>
    </xf>
    <xf numFmtId="4" fontId="19" fillId="2" borderId="10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4" fontId="14" fillId="0" borderId="84" xfId="0" applyNumberFormat="1" applyFont="1" applyFill="1" applyBorder="1" applyAlignment="1">
      <alignment/>
    </xf>
    <xf numFmtId="4" fontId="14" fillId="0" borderId="121" xfId="0" applyNumberFormat="1" applyFont="1" applyBorder="1" applyAlignment="1">
      <alignment/>
    </xf>
    <xf numFmtId="4" fontId="14" fillId="0" borderId="120" xfId="0" applyNumberFormat="1" applyFont="1" applyFill="1" applyBorder="1" applyAlignment="1">
      <alignment/>
    </xf>
    <xf numFmtId="4" fontId="14" fillId="0" borderId="82" xfId="0" applyNumberFormat="1" applyFont="1" applyFill="1" applyBorder="1" applyAlignment="1">
      <alignment/>
    </xf>
    <xf numFmtId="4" fontId="14" fillId="0" borderId="83" xfId="0" applyNumberFormat="1" applyFont="1" applyFill="1" applyBorder="1" applyAlignment="1">
      <alignment/>
    </xf>
    <xf numFmtId="4" fontId="14" fillId="0" borderId="1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4" fillId="0" borderId="123" xfId="0" applyNumberFormat="1" applyFont="1" applyFill="1" applyBorder="1" applyAlignment="1">
      <alignment/>
    </xf>
    <xf numFmtId="4" fontId="14" fillId="0" borderId="123" xfId="0" applyNumberFormat="1" applyFont="1" applyBorder="1" applyAlignment="1">
      <alignment/>
    </xf>
    <xf numFmtId="4" fontId="14" fillId="0" borderId="69" xfId="0" applyNumberFormat="1" applyFont="1" applyFill="1" applyBorder="1" applyAlignment="1">
      <alignment/>
    </xf>
    <xf numFmtId="4" fontId="14" fillId="0" borderId="123" xfId="0" applyNumberFormat="1" applyFont="1" applyFill="1" applyBorder="1" applyAlignment="1">
      <alignment/>
    </xf>
    <xf numFmtId="4" fontId="14" fillId="0" borderId="66" xfId="0" applyNumberFormat="1" applyFont="1" applyFill="1" applyBorder="1" applyAlignment="1">
      <alignment/>
    </xf>
    <xf numFmtId="4" fontId="14" fillId="0" borderId="124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20" xfId="0" applyFill="1" applyBorder="1" applyAlignment="1">
      <alignment/>
    </xf>
    <xf numFmtId="4" fontId="14" fillId="0" borderId="115" xfId="0" applyNumberFormat="1" applyFont="1" applyFill="1" applyBorder="1" applyAlignment="1">
      <alignment/>
    </xf>
    <xf numFmtId="4" fontId="14" fillId="0" borderId="115" xfId="0" applyNumberFormat="1" applyFont="1" applyBorder="1" applyAlignment="1">
      <alignment/>
    </xf>
    <xf numFmtId="4" fontId="14" fillId="0" borderId="110" xfId="0" applyNumberFormat="1" applyFont="1" applyFill="1" applyBorder="1" applyAlignment="1">
      <alignment/>
    </xf>
    <xf numFmtId="4" fontId="14" fillId="0" borderId="115" xfId="0" applyNumberFormat="1" applyFont="1" applyFill="1" applyBorder="1" applyAlignment="1">
      <alignment/>
    </xf>
    <xf numFmtId="4" fontId="14" fillId="0" borderId="80" xfId="0" applyNumberFormat="1" applyFont="1" applyFill="1" applyBorder="1" applyAlignment="1">
      <alignment/>
    </xf>
    <xf numFmtId="4" fontId="14" fillId="0" borderId="116" xfId="0" applyNumberFormat="1" applyFont="1" applyFill="1" applyBorder="1" applyAlignment="1">
      <alignment/>
    </xf>
    <xf numFmtId="0" fontId="0" fillId="0" borderId="125" xfId="0" applyFill="1" applyBorder="1" applyAlignment="1">
      <alignment/>
    </xf>
    <xf numFmtId="0" fontId="0" fillId="0" borderId="97" xfId="0" applyFill="1" applyBorder="1" applyAlignment="1">
      <alignment/>
    </xf>
    <xf numFmtId="4" fontId="0" fillId="0" borderId="62" xfId="0" applyNumberFormat="1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97" xfId="0" applyNumberFormat="1" applyFill="1" applyBorder="1" applyAlignment="1">
      <alignment/>
    </xf>
    <xf numFmtId="4" fontId="0" fillId="0" borderId="64" xfId="0" applyNumberForma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17" xfId="0" applyFill="1" applyBorder="1" applyAlignment="1">
      <alignment/>
    </xf>
    <xf numFmtId="49" fontId="0" fillId="0" borderId="106" xfId="0" applyNumberFormat="1" applyFill="1" applyBorder="1" applyAlignment="1">
      <alignment horizontal="left"/>
    </xf>
    <xf numFmtId="0" fontId="0" fillId="0" borderId="79" xfId="0" applyFill="1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107" xfId="0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5" xfId="0" applyFont="1" applyFill="1" applyBorder="1" applyAlignment="1">
      <alignment horizontal="left"/>
    </xf>
    <xf numFmtId="0" fontId="0" fillId="0" borderId="115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82" xfId="0" applyFont="1" applyFill="1" applyBorder="1" applyAlignment="1">
      <alignment horizontal="left" wrapText="1"/>
    </xf>
    <xf numFmtId="4" fontId="18" fillId="2" borderId="121" xfId="0" applyNumberFormat="1" applyFont="1" applyFill="1" applyBorder="1" applyAlignment="1">
      <alignment horizontal="right" wrapText="1"/>
    </xf>
    <xf numFmtId="4" fontId="18" fillId="2" borderId="126" xfId="0" applyNumberFormat="1" applyFont="1" applyFill="1" applyBorder="1" applyAlignment="1">
      <alignment horizontal="right" wrapText="1"/>
    </xf>
    <xf numFmtId="0" fontId="0" fillId="0" borderId="82" xfId="0" applyFill="1" applyBorder="1" applyAlignment="1">
      <alignment horizontal="left"/>
    </xf>
    <xf numFmtId="0" fontId="0" fillId="2" borderId="122" xfId="0" applyFill="1" applyBorder="1" applyAlignment="1">
      <alignment horizontal="left"/>
    </xf>
    <xf numFmtId="4" fontId="14" fillId="2" borderId="122" xfId="0" applyNumberFormat="1" applyFont="1" applyFill="1" applyBorder="1" applyAlignment="1">
      <alignment/>
    </xf>
    <xf numFmtId="4" fontId="14" fillId="2" borderId="88" xfId="0" applyNumberFormat="1" applyFont="1" applyFill="1" applyBorder="1" applyAlignment="1">
      <alignment/>
    </xf>
    <xf numFmtId="4" fontId="14" fillId="2" borderId="127" xfId="0" applyNumberFormat="1" applyFont="1" applyFill="1" applyBorder="1" applyAlignment="1">
      <alignment/>
    </xf>
    <xf numFmtId="0" fontId="0" fillId="0" borderId="82" xfId="0" applyFont="1" applyFill="1" applyBorder="1" applyAlignment="1">
      <alignment/>
    </xf>
    <xf numFmtId="4" fontId="14" fillId="0" borderId="82" xfId="0" applyNumberFormat="1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4" fontId="14" fillId="0" borderId="62" xfId="0" applyNumberFormat="1" applyFont="1" applyFill="1" applyBorder="1" applyAlignment="1">
      <alignment/>
    </xf>
    <xf numFmtId="4" fontId="14" fillId="0" borderId="117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0" xfId="0" applyBorder="1" applyAlignment="1">
      <alignment/>
    </xf>
    <xf numFmtId="0" fontId="0" fillId="0" borderId="82" xfId="0" applyFont="1" applyFill="1" applyBorder="1" applyAlignment="1">
      <alignment horizontal="left"/>
    </xf>
    <xf numFmtId="4" fontId="14" fillId="0" borderId="66" xfId="0" applyNumberFormat="1" applyFont="1" applyFill="1" applyBorder="1" applyAlignment="1">
      <alignment/>
    </xf>
    <xf numFmtId="4" fontId="14" fillId="0" borderId="124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0" fillId="0" borderId="82" xfId="0" applyFill="1" applyBorder="1" applyAlignment="1">
      <alignment horizontal="right"/>
    </xf>
    <xf numFmtId="0" fontId="0" fillId="0" borderId="64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0" fontId="1" fillId="2" borderId="111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left"/>
    </xf>
    <xf numFmtId="0" fontId="0" fillId="2" borderId="58" xfId="0" applyFill="1" applyBorder="1" applyAlignment="1">
      <alignment/>
    </xf>
    <xf numFmtId="0" fontId="0" fillId="2" borderId="1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07" xfId="0" applyBorder="1" applyAlignment="1">
      <alignment/>
    </xf>
    <xf numFmtId="0" fontId="14" fillId="0" borderId="0" xfId="0" applyFont="1" applyAlignment="1">
      <alignment/>
    </xf>
    <xf numFmtId="3" fontId="11" fillId="0" borderId="85" xfId="21" applyNumberFormat="1" applyFont="1" applyFill="1" applyBorder="1" applyAlignment="1">
      <alignment horizontal="center"/>
      <protection/>
    </xf>
    <xf numFmtId="3" fontId="11" fillId="0" borderId="73" xfId="21" applyNumberFormat="1" applyFont="1" applyFill="1" applyBorder="1" applyAlignment="1">
      <alignment horizontal="center"/>
      <protection/>
    </xf>
    <xf numFmtId="0" fontId="10" fillId="0" borderId="3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4" fontId="10" fillId="0" borderId="0" xfId="21" applyNumberFormat="1" applyFont="1" applyBorder="1">
      <alignment/>
      <protection/>
    </xf>
    <xf numFmtId="0" fontId="11" fillId="0" borderId="3" xfId="21" applyFont="1" applyBorder="1">
      <alignment/>
      <protection/>
    </xf>
    <xf numFmtId="4" fontId="11" fillId="0" borderId="0" xfId="21" applyNumberFormat="1" applyFont="1" applyBorder="1">
      <alignment/>
      <protection/>
    </xf>
    <xf numFmtId="0" fontId="11" fillId="0" borderId="3" xfId="21" applyFont="1" applyBorder="1" applyAlignment="1">
      <alignment wrapText="1"/>
      <protection/>
    </xf>
    <xf numFmtId="0" fontId="11" fillId="0" borderId="0" xfId="21" applyFont="1" applyBorder="1" applyAlignment="1">
      <alignment wrapText="1"/>
      <protection/>
    </xf>
    <xf numFmtId="14" fontId="0" fillId="0" borderId="0" xfId="0" applyNumberFormat="1" applyBorder="1" applyAlignment="1">
      <alignment/>
    </xf>
    <xf numFmtId="0" fontId="0" fillId="0" borderId="128" xfId="0" applyBorder="1" applyAlignment="1">
      <alignment/>
    </xf>
    <xf numFmtId="0" fontId="0" fillId="0" borderId="38" xfId="0" applyBorder="1" applyAlignment="1">
      <alignment/>
    </xf>
    <xf numFmtId="0" fontId="20" fillId="0" borderId="38" xfId="0" applyFont="1" applyBorder="1" applyAlignment="1">
      <alignment/>
    </xf>
    <xf numFmtId="166" fontId="21" fillId="0" borderId="8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21" fillId="0" borderId="38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22" fillId="0" borderId="38" xfId="0" applyFont="1" applyBorder="1" applyAlignment="1">
      <alignment/>
    </xf>
    <xf numFmtId="3" fontId="20" fillId="0" borderId="38" xfId="0" applyNumberFormat="1" applyFont="1" applyBorder="1" applyAlignment="1">
      <alignment/>
    </xf>
    <xf numFmtId="166" fontId="21" fillId="0" borderId="83" xfId="0" applyNumberFormat="1" applyFont="1" applyBorder="1" applyAlignment="1">
      <alignment horizontal="right"/>
    </xf>
    <xf numFmtId="3" fontId="20" fillId="0" borderId="38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38" xfId="0" applyNumberFormat="1" applyFont="1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 horizontal="center"/>
    </xf>
    <xf numFmtId="0" fontId="20" fillId="0" borderId="128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29" xfId="0" applyFont="1" applyBorder="1" applyAlignment="1">
      <alignment/>
    </xf>
    <xf numFmtId="0" fontId="20" fillId="0" borderId="129" xfId="0" applyFont="1" applyFill="1" applyBorder="1" applyAlignment="1">
      <alignment/>
    </xf>
    <xf numFmtId="0" fontId="20" fillId="0" borderId="129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21" xfId="20" applyBorder="1" applyAlignment="1">
      <alignment horizontal="center"/>
      <protection/>
    </xf>
    <xf numFmtId="0" fontId="0" fillId="0" borderId="22" xfId="20" applyBorder="1" applyAlignment="1">
      <alignment horizontal="center"/>
      <protection/>
    </xf>
    <xf numFmtId="0" fontId="1" fillId="0" borderId="21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1" fillId="0" borderId="43" xfId="20" applyFont="1" applyBorder="1" applyAlignment="1">
      <alignment horizontal="center"/>
      <protection/>
    </xf>
    <xf numFmtId="0" fontId="1" fillId="0" borderId="131" xfId="20" applyFont="1" applyBorder="1" applyAlignment="1">
      <alignment horizontal="center"/>
      <protection/>
    </xf>
    <xf numFmtId="0" fontId="1" fillId="0" borderId="132" xfId="20" applyFont="1" applyBorder="1" applyAlignment="1">
      <alignment horizontal="center"/>
      <protection/>
    </xf>
    <xf numFmtId="0" fontId="1" fillId="0" borderId="28" xfId="20" applyFont="1" applyBorder="1" applyAlignment="1">
      <alignment horizontal="center"/>
      <protection/>
    </xf>
    <xf numFmtId="0" fontId="0" fillId="0" borderId="133" xfId="20" applyBorder="1" applyAlignment="1">
      <alignment horizontal="center"/>
      <protection/>
    </xf>
    <xf numFmtId="0" fontId="0" fillId="0" borderId="134" xfId="20" applyBorder="1" applyAlignment="1">
      <alignment horizontal="center"/>
      <protection/>
    </xf>
    <xf numFmtId="0" fontId="0" fillId="0" borderId="135" xfId="20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1" fillId="0" borderId="136" xfId="20" applyFont="1" applyBorder="1" applyAlignment="1">
      <alignment horizontal="center"/>
      <protection/>
    </xf>
    <xf numFmtId="0" fontId="1" fillId="0" borderId="137" xfId="20" applyFont="1" applyBorder="1" applyAlignment="1">
      <alignment horizontal="center"/>
      <protection/>
    </xf>
    <xf numFmtId="0" fontId="1" fillId="0" borderId="138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0" fontId="1" fillId="0" borderId="139" xfId="20" applyFont="1" applyBorder="1" applyAlignment="1">
      <alignment horizontal="center"/>
      <protection/>
    </xf>
    <xf numFmtId="0" fontId="1" fillId="0" borderId="16" xfId="20" applyFont="1" applyFill="1" applyBorder="1" applyAlignment="1">
      <alignment horizontal="center"/>
      <protection/>
    </xf>
    <xf numFmtId="0" fontId="1" fillId="0" borderId="18" xfId="20" applyFont="1" applyFill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1" fillId="0" borderId="30" xfId="20" applyFont="1" applyBorder="1" applyAlignment="1">
      <alignment horizontal="center"/>
      <protection/>
    </xf>
    <xf numFmtId="0" fontId="1" fillId="0" borderId="32" xfId="20" applyFont="1" applyBorder="1" applyAlignment="1">
      <alignment horizontal="center"/>
      <protection/>
    </xf>
    <xf numFmtId="0" fontId="3" fillId="0" borderId="113" xfId="20" applyFont="1" applyBorder="1" applyAlignment="1">
      <alignment horizontal="center"/>
      <protection/>
    </xf>
    <xf numFmtId="0" fontId="3" fillId="0" borderId="114" xfId="20" applyFont="1" applyBorder="1" applyAlignment="1">
      <alignment horizontal="center"/>
      <protection/>
    </xf>
    <xf numFmtId="0" fontId="3" fillId="0" borderId="140" xfId="20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0" fillId="0" borderId="120" xfId="0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11" fillId="0" borderId="3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Rozb.I.II.III.IV.02" xfId="19"/>
    <cellStyle name="normální_Rozpočet 2003 - návrh" xfId="20"/>
    <cellStyle name="normální_Tab. k rozb.hosp.PO za 1. pololetí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47" sqref="J47"/>
    </sheetView>
  </sheetViews>
  <sheetFormatPr defaultColWidth="9.00390625" defaultRowHeight="12.75"/>
  <cols>
    <col min="1" max="3" width="9.125" style="3" customWidth="1"/>
    <col min="4" max="4" width="10.00390625" style="3" customWidth="1"/>
    <col min="5" max="16384" width="9.125" style="3" customWidth="1"/>
  </cols>
  <sheetData>
    <row r="1" spans="1:4" ht="15.75">
      <c r="A1" s="1" t="s">
        <v>163</v>
      </c>
      <c r="B1" s="2"/>
      <c r="C1" s="2"/>
      <c r="D1" s="2"/>
    </row>
    <row r="2" ht="12.75">
      <c r="G2" s="4" t="s">
        <v>37</v>
      </c>
    </row>
    <row r="3" ht="12.75">
      <c r="A3" s="3" t="s">
        <v>28</v>
      </c>
    </row>
    <row r="4" ht="13.5" thickBot="1">
      <c r="G4" s="3" t="s">
        <v>0</v>
      </c>
    </row>
    <row r="5" spans="1:7" ht="13.5" thickTop="1">
      <c r="A5" s="5" t="s">
        <v>38</v>
      </c>
      <c r="B5" s="6"/>
      <c r="C5" s="6"/>
      <c r="D5" s="454" t="s">
        <v>39</v>
      </c>
      <c r="E5" s="455"/>
      <c r="F5" s="454" t="s">
        <v>27</v>
      </c>
      <c r="G5" s="458"/>
    </row>
    <row r="6" spans="1:7" ht="12.75">
      <c r="A6" s="7" t="s">
        <v>35</v>
      </c>
      <c r="B6" s="8"/>
      <c r="C6" s="8"/>
      <c r="D6" s="456">
        <v>2008</v>
      </c>
      <c r="E6" s="457"/>
      <c r="F6" s="459" t="s">
        <v>164</v>
      </c>
      <c r="G6" s="460"/>
    </row>
    <row r="7" spans="1:7" ht="13.5" thickBot="1">
      <c r="A7" s="9"/>
      <c r="B7" s="10"/>
      <c r="C7" s="10"/>
      <c r="D7" s="11"/>
      <c r="E7" s="12"/>
      <c r="F7" s="11"/>
      <c r="G7" s="13"/>
    </row>
    <row r="8" spans="1:7" ht="13.5" thickTop="1">
      <c r="A8" s="14" t="s">
        <v>40</v>
      </c>
      <c r="B8" s="6"/>
      <c r="C8" s="6"/>
      <c r="D8" s="461">
        <f>SUM(D9:D12)</f>
        <v>2472</v>
      </c>
      <c r="E8" s="462"/>
      <c r="F8" s="461">
        <f>SUM(F9:F12)</f>
        <v>7578</v>
      </c>
      <c r="G8" s="463"/>
    </row>
    <row r="9" spans="1:7" ht="12.75">
      <c r="A9" s="15" t="s">
        <v>41</v>
      </c>
      <c r="B9" s="16"/>
      <c r="C9" s="16"/>
      <c r="D9" s="438">
        <v>0</v>
      </c>
      <c r="E9" s="439"/>
      <c r="F9" s="438">
        <v>1741</v>
      </c>
      <c r="G9" s="442"/>
    </row>
    <row r="10" spans="1:7" ht="12.75">
      <c r="A10" s="17" t="s">
        <v>42</v>
      </c>
      <c r="B10" s="16"/>
      <c r="C10" s="16"/>
      <c r="D10" s="438">
        <v>760</v>
      </c>
      <c r="E10" s="439"/>
      <c r="F10" s="438">
        <v>675</v>
      </c>
      <c r="G10" s="442"/>
    </row>
    <row r="11" spans="1:7" ht="12.75">
      <c r="A11" s="15" t="s">
        <v>43</v>
      </c>
      <c r="B11" s="16"/>
      <c r="C11" s="16"/>
      <c r="D11" s="438">
        <v>1712</v>
      </c>
      <c r="E11" s="439"/>
      <c r="F11" s="438">
        <v>5002</v>
      </c>
      <c r="G11" s="442"/>
    </row>
    <row r="12" spans="1:7" ht="12.75">
      <c r="A12" s="15" t="s">
        <v>32</v>
      </c>
      <c r="B12" s="16"/>
      <c r="C12" s="16"/>
      <c r="D12" s="438">
        <v>0</v>
      </c>
      <c r="E12" s="439"/>
      <c r="F12" s="438">
        <v>160</v>
      </c>
      <c r="G12" s="442"/>
    </row>
    <row r="13" spans="1:7" ht="13.5" thickBot="1">
      <c r="A13" s="18"/>
      <c r="B13" s="19"/>
      <c r="C13" s="19"/>
      <c r="D13" s="20"/>
      <c r="E13" s="21"/>
      <c r="F13" s="20"/>
      <c r="G13" s="22"/>
    </row>
    <row r="14" spans="1:7" ht="14.25" thickBot="1" thickTop="1">
      <c r="A14" s="23"/>
      <c r="B14" s="8"/>
      <c r="C14" s="8"/>
      <c r="D14" s="24"/>
      <c r="E14" s="25"/>
      <c r="F14" s="24"/>
      <c r="G14" s="26"/>
    </row>
    <row r="15" spans="1:7" ht="14.25" thickBot="1" thickTop="1">
      <c r="A15" s="27" t="s">
        <v>44</v>
      </c>
      <c r="B15" s="28"/>
      <c r="C15" s="28"/>
      <c r="D15" s="445">
        <f>D16+D21+D30+D38+D42</f>
        <v>497</v>
      </c>
      <c r="E15" s="446"/>
      <c r="F15" s="445">
        <f>F16+F21+F30+F38+F42</f>
        <v>1111</v>
      </c>
      <c r="G15" s="446"/>
    </row>
    <row r="16" spans="1:7" ht="12.75">
      <c r="A16" s="29" t="s">
        <v>6</v>
      </c>
      <c r="B16" s="16"/>
      <c r="C16" s="16"/>
      <c r="D16" s="464">
        <f>SUM(D17:D20)</f>
        <v>415</v>
      </c>
      <c r="E16" s="465"/>
      <c r="F16" s="464">
        <f>SUM(F17:F20)</f>
        <v>487</v>
      </c>
      <c r="G16" s="466"/>
    </row>
    <row r="17" spans="1:7" ht="12.75">
      <c r="A17" s="15" t="s">
        <v>7</v>
      </c>
      <c r="B17" s="16"/>
      <c r="C17" s="16"/>
      <c r="D17" s="438">
        <v>140</v>
      </c>
      <c r="E17" s="439"/>
      <c r="F17" s="438">
        <v>34</v>
      </c>
      <c r="G17" s="442"/>
    </row>
    <row r="18" spans="1:7" ht="12.75">
      <c r="A18" s="15" t="s">
        <v>8</v>
      </c>
      <c r="B18" s="16"/>
      <c r="C18" s="16"/>
      <c r="D18" s="438"/>
      <c r="E18" s="439"/>
      <c r="F18" s="438"/>
      <c r="G18" s="442"/>
    </row>
    <row r="19" spans="1:7" ht="12.75">
      <c r="A19" s="15" t="s">
        <v>45</v>
      </c>
      <c r="B19" s="16"/>
      <c r="C19" s="16"/>
      <c r="D19" s="438">
        <v>275</v>
      </c>
      <c r="E19" s="439"/>
      <c r="F19" s="438">
        <v>395</v>
      </c>
      <c r="G19" s="442"/>
    </row>
    <row r="20" spans="1:7" ht="12.75">
      <c r="A20" s="15" t="s">
        <v>32</v>
      </c>
      <c r="B20" s="16"/>
      <c r="C20" s="16"/>
      <c r="D20" s="438"/>
      <c r="E20" s="439"/>
      <c r="F20" s="438">
        <v>58</v>
      </c>
      <c r="G20" s="442"/>
    </row>
    <row r="21" spans="1:7" ht="12.75">
      <c r="A21" s="29" t="s">
        <v>9</v>
      </c>
      <c r="B21" s="16"/>
      <c r="C21" s="16"/>
      <c r="D21" s="443">
        <f>SUM(D22:D29)</f>
        <v>0</v>
      </c>
      <c r="E21" s="444"/>
      <c r="F21" s="443">
        <f>SUM(F22:F29)</f>
        <v>95</v>
      </c>
      <c r="G21" s="452"/>
    </row>
    <row r="22" spans="1:7" ht="12.75">
      <c r="A22" s="15" t="s">
        <v>10</v>
      </c>
      <c r="B22" s="16"/>
      <c r="C22" s="16"/>
      <c r="D22" s="438"/>
      <c r="E22" s="439"/>
      <c r="F22" s="438"/>
      <c r="G22" s="442"/>
    </row>
    <row r="23" spans="1:7" ht="12.75">
      <c r="A23" s="15" t="s">
        <v>46</v>
      </c>
      <c r="B23" s="16"/>
      <c r="C23" s="16"/>
      <c r="D23" s="438"/>
      <c r="E23" s="439"/>
      <c r="F23" s="438"/>
      <c r="G23" s="442"/>
    </row>
    <row r="24" spans="1:7" ht="12.75">
      <c r="A24" s="15" t="s">
        <v>11</v>
      </c>
      <c r="B24" s="16"/>
      <c r="C24" s="16"/>
      <c r="D24" s="438"/>
      <c r="E24" s="439"/>
      <c r="F24" s="438"/>
      <c r="G24" s="442"/>
    </row>
    <row r="25" spans="1:7" ht="12.75">
      <c r="A25" s="15" t="s">
        <v>12</v>
      </c>
      <c r="B25" s="16"/>
      <c r="C25" s="16"/>
      <c r="D25" s="438"/>
      <c r="E25" s="439"/>
      <c r="F25" s="438"/>
      <c r="G25" s="442"/>
    </row>
    <row r="26" spans="1:7" ht="12.75">
      <c r="A26" s="15" t="s">
        <v>47</v>
      </c>
      <c r="B26" s="16"/>
      <c r="C26" s="16"/>
      <c r="D26" s="438"/>
      <c r="E26" s="439"/>
      <c r="F26" s="438">
        <v>43</v>
      </c>
      <c r="G26" s="442"/>
    </row>
    <row r="27" spans="1:7" ht="12.75">
      <c r="A27" s="15" t="s">
        <v>14</v>
      </c>
      <c r="B27" s="16"/>
      <c r="C27" s="16"/>
      <c r="D27" s="438"/>
      <c r="E27" s="439"/>
      <c r="F27" s="438"/>
      <c r="G27" s="442"/>
    </row>
    <row r="28" spans="1:7" ht="12.75">
      <c r="A28" s="15" t="s">
        <v>15</v>
      </c>
      <c r="B28" s="16"/>
      <c r="C28" s="16"/>
      <c r="D28" s="438"/>
      <c r="E28" s="439"/>
      <c r="F28" s="438"/>
      <c r="G28" s="442"/>
    </row>
    <row r="29" spans="1:7" ht="12.75">
      <c r="A29" s="15" t="s">
        <v>36</v>
      </c>
      <c r="B29" s="16"/>
      <c r="C29" s="16"/>
      <c r="D29" s="438"/>
      <c r="E29" s="439"/>
      <c r="F29" s="438">
        <v>52</v>
      </c>
      <c r="G29" s="442"/>
    </row>
    <row r="30" spans="1:7" ht="12.75">
      <c r="A30" s="29" t="s">
        <v>16</v>
      </c>
      <c r="B30" s="16"/>
      <c r="C30" s="16"/>
      <c r="D30" s="443">
        <f>SUM(D31:D35)</f>
        <v>82</v>
      </c>
      <c r="E30" s="444"/>
      <c r="F30" s="443">
        <f>SUM(F31:F35)</f>
        <v>500</v>
      </c>
      <c r="G30" s="452"/>
    </row>
    <row r="31" spans="1:7" ht="12.75">
      <c r="A31" s="15" t="s">
        <v>17</v>
      </c>
      <c r="B31" s="16"/>
      <c r="C31" s="16"/>
      <c r="D31" s="438"/>
      <c r="E31" s="439"/>
      <c r="F31" s="438"/>
      <c r="G31" s="442"/>
    </row>
    <row r="32" spans="1:7" ht="12.75">
      <c r="A32" s="15" t="s">
        <v>48</v>
      </c>
      <c r="B32" s="16"/>
      <c r="C32" s="16"/>
      <c r="D32" s="438">
        <v>60</v>
      </c>
      <c r="E32" s="439"/>
      <c r="F32" s="438">
        <v>367</v>
      </c>
      <c r="G32" s="442"/>
    </row>
    <row r="33" spans="1:7" ht="12.75">
      <c r="A33" s="15" t="s">
        <v>49</v>
      </c>
      <c r="B33" s="16"/>
      <c r="C33" s="16"/>
      <c r="D33" s="438">
        <v>21</v>
      </c>
      <c r="E33" s="439"/>
      <c r="F33" s="438">
        <v>124</v>
      </c>
      <c r="G33" s="442"/>
    </row>
    <row r="34" spans="1:7" ht="12.75">
      <c r="A34" s="15" t="s">
        <v>50</v>
      </c>
      <c r="B34" s="16"/>
      <c r="C34" s="16"/>
      <c r="D34" s="438">
        <v>1</v>
      </c>
      <c r="E34" s="439"/>
      <c r="F34" s="438">
        <v>9</v>
      </c>
      <c r="G34" s="442"/>
    </row>
    <row r="35" spans="1:7" ht="12.75">
      <c r="A35" s="15"/>
      <c r="B35" s="16"/>
      <c r="C35" s="16"/>
      <c r="D35" s="438"/>
      <c r="E35" s="439"/>
      <c r="F35" s="438"/>
      <c r="G35" s="442"/>
    </row>
    <row r="36" spans="1:7" ht="12.75">
      <c r="A36" s="15"/>
      <c r="B36" s="16"/>
      <c r="C36" s="16"/>
      <c r="D36" s="30"/>
      <c r="E36" s="31"/>
      <c r="F36" s="30"/>
      <c r="G36" s="32"/>
    </row>
    <row r="37" spans="1:7" ht="12.75">
      <c r="A37" s="29" t="s">
        <v>19</v>
      </c>
      <c r="B37" s="16"/>
      <c r="C37" s="16"/>
      <c r="D37" s="30"/>
      <c r="E37" s="31"/>
      <c r="F37" s="440"/>
      <c r="G37" s="441"/>
    </row>
    <row r="38" spans="1:7" ht="12.75">
      <c r="A38" s="29" t="s">
        <v>20</v>
      </c>
      <c r="B38" s="16"/>
      <c r="C38" s="16"/>
      <c r="D38" s="443">
        <f>SUM(D39:D41)</f>
        <v>0</v>
      </c>
      <c r="E38" s="444"/>
      <c r="F38" s="443">
        <f>SUM(F39:F41)</f>
        <v>29</v>
      </c>
      <c r="G38" s="452"/>
    </row>
    <row r="39" spans="1:7" ht="12.75">
      <c r="A39" s="15" t="s">
        <v>21</v>
      </c>
      <c r="B39" s="16"/>
      <c r="C39" s="16"/>
      <c r="D39" s="438"/>
      <c r="E39" s="439"/>
      <c r="F39" s="438"/>
      <c r="G39" s="442"/>
    </row>
    <row r="40" spans="1:7" ht="12.75">
      <c r="A40" s="15" t="s">
        <v>51</v>
      </c>
      <c r="B40" s="16"/>
      <c r="C40" s="16"/>
      <c r="D40" s="438"/>
      <c r="E40" s="439"/>
      <c r="F40" s="438"/>
      <c r="G40" s="442"/>
    </row>
    <row r="41" spans="1:7" ht="12.75">
      <c r="A41" s="15" t="s">
        <v>52</v>
      </c>
      <c r="B41" s="16"/>
      <c r="C41" s="16"/>
      <c r="D41" s="438"/>
      <c r="E41" s="439"/>
      <c r="F41" s="438">
        <v>29</v>
      </c>
      <c r="G41" s="442"/>
    </row>
    <row r="42" spans="1:7" ht="12.75">
      <c r="A42" s="29" t="s">
        <v>22</v>
      </c>
      <c r="B42" s="16"/>
      <c r="C42" s="16"/>
      <c r="D42" s="443">
        <f>SUM(D43:D44)</f>
        <v>0</v>
      </c>
      <c r="E42" s="444"/>
      <c r="F42" s="443">
        <f>SUM(F43:F44)</f>
        <v>0</v>
      </c>
      <c r="G42" s="452"/>
    </row>
    <row r="43" spans="1:7" ht="12.75">
      <c r="A43" s="33" t="s">
        <v>23</v>
      </c>
      <c r="B43" s="31"/>
      <c r="C43" s="16"/>
      <c r="D43" s="438"/>
      <c r="E43" s="439"/>
      <c r="F43" s="438"/>
      <c r="G43" s="442"/>
    </row>
    <row r="44" spans="1:7" ht="13.5" thickBot="1">
      <c r="A44" s="34" t="s">
        <v>24</v>
      </c>
      <c r="B44" s="8"/>
      <c r="C44" s="8"/>
      <c r="D44" s="449"/>
      <c r="E44" s="450"/>
      <c r="F44" s="449"/>
      <c r="G44" s="451"/>
    </row>
    <row r="45" spans="1:7" ht="14.25" thickBot="1" thickTop="1">
      <c r="A45" s="6"/>
      <c r="B45" s="6"/>
      <c r="C45" s="6"/>
      <c r="D45" s="6"/>
      <c r="E45" s="6"/>
      <c r="F45" s="35"/>
      <c r="G45" s="35"/>
    </row>
    <row r="46" spans="1:7" ht="14.25" thickBot="1" thickTop="1">
      <c r="A46" s="36" t="s">
        <v>53</v>
      </c>
      <c r="B46" s="37"/>
      <c r="C46" s="35"/>
      <c r="D46" s="447">
        <f>D8-D15</f>
        <v>1975</v>
      </c>
      <c r="E46" s="448"/>
      <c r="F46" s="447">
        <f>F8-F15</f>
        <v>6467</v>
      </c>
      <c r="G46" s="448"/>
    </row>
    <row r="47" spans="1:7" ht="14.25" thickBot="1" thickTop="1">
      <c r="A47" s="38"/>
      <c r="B47" s="39"/>
      <c r="C47" s="39"/>
      <c r="D47" s="40"/>
      <c r="E47" s="41"/>
      <c r="F47" s="42"/>
      <c r="G47" s="43"/>
    </row>
    <row r="48" spans="1:7" ht="14.25" thickBot="1" thickTop="1">
      <c r="A48" s="36" t="s">
        <v>54</v>
      </c>
      <c r="B48" s="35"/>
      <c r="C48" s="35"/>
      <c r="D48" s="447">
        <v>0.4</v>
      </c>
      <c r="E48" s="448"/>
      <c r="F48" s="447">
        <v>1.78</v>
      </c>
      <c r="G48" s="453"/>
    </row>
    <row r="49" spans="1:7" ht="13.5" thickTop="1">
      <c r="A49" s="3" t="s">
        <v>55</v>
      </c>
      <c r="C49" s="6"/>
      <c r="D49" s="3" t="s">
        <v>56</v>
      </c>
      <c r="F49" s="4" t="s">
        <v>25</v>
      </c>
      <c r="G49" s="44"/>
    </row>
    <row r="50" spans="2:7" ht="12.75">
      <c r="B50" s="4" t="s">
        <v>75</v>
      </c>
      <c r="C50" s="8"/>
      <c r="F50" s="8"/>
      <c r="G50" s="45">
        <v>39840</v>
      </c>
    </row>
  </sheetData>
  <mergeCells count="75"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  <mergeCell ref="D15:E15"/>
    <mergeCell ref="D12:E12"/>
    <mergeCell ref="D11:E11"/>
    <mergeCell ref="D10:E10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F30:G30"/>
    <mergeCell ref="D26:E26"/>
    <mergeCell ref="D25:E25"/>
    <mergeCell ref="F25:G25"/>
    <mergeCell ref="F26:G26"/>
    <mergeCell ref="D24:E24"/>
    <mergeCell ref="D23:E23"/>
    <mergeCell ref="D22:E22"/>
    <mergeCell ref="F24:G24"/>
    <mergeCell ref="D38:E38"/>
    <mergeCell ref="F38:G38"/>
    <mergeCell ref="D42:E42"/>
    <mergeCell ref="F42:G42"/>
    <mergeCell ref="D40:E40"/>
    <mergeCell ref="D39:E39"/>
    <mergeCell ref="F39:G39"/>
    <mergeCell ref="F40:G40"/>
    <mergeCell ref="D46:E46"/>
    <mergeCell ref="F46:G46"/>
    <mergeCell ref="D41:E41"/>
    <mergeCell ref="F41:G41"/>
    <mergeCell ref="D43:E43"/>
    <mergeCell ref="F43:G43"/>
    <mergeCell ref="D44:E44"/>
    <mergeCell ref="F44:G44"/>
    <mergeCell ref="F12:G12"/>
    <mergeCell ref="F15:G15"/>
    <mergeCell ref="F17:G17"/>
    <mergeCell ref="F18:G18"/>
    <mergeCell ref="F19:G19"/>
    <mergeCell ref="F20:G20"/>
    <mergeCell ref="F22:G22"/>
    <mergeCell ref="F23:G23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32:G32"/>
    <mergeCell ref="F33:G33"/>
    <mergeCell ref="F34:G34"/>
    <mergeCell ref="F35:G35"/>
    <mergeCell ref="D35:E35"/>
    <mergeCell ref="D34:E34"/>
    <mergeCell ref="D33:E33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A36" sqref="A36"/>
    </sheetView>
  </sheetViews>
  <sheetFormatPr defaultColWidth="9.00390625" defaultRowHeight="12.75"/>
  <cols>
    <col min="1" max="4" width="9.125" style="46" customWidth="1"/>
    <col min="5" max="5" width="10.00390625" style="46" customWidth="1"/>
    <col min="6" max="6" width="9.75390625" style="46" customWidth="1"/>
    <col min="7" max="16384" width="9.125" style="46" customWidth="1"/>
  </cols>
  <sheetData>
    <row r="1" ht="12.75">
      <c r="G1" s="47" t="s">
        <v>57</v>
      </c>
    </row>
    <row r="2" spans="1:6" ht="18">
      <c r="A2" s="48" t="s">
        <v>163</v>
      </c>
      <c r="B2" s="48"/>
      <c r="C2" s="48"/>
      <c r="D2" s="48"/>
      <c r="E2" s="49"/>
      <c r="F2" s="49"/>
    </row>
    <row r="3" spans="1:7" ht="13.5" thickBot="1">
      <c r="A3" s="50" t="s">
        <v>58</v>
      </c>
      <c r="B3" s="50"/>
      <c r="G3" s="46" t="s">
        <v>0</v>
      </c>
    </row>
    <row r="4" spans="1:7" ht="13.5" thickTop="1">
      <c r="A4" s="82" t="s">
        <v>70</v>
      </c>
      <c r="B4" s="51"/>
      <c r="C4" s="51"/>
      <c r="D4" s="52" t="s">
        <v>59</v>
      </c>
      <c r="E4" s="53" t="s">
        <v>60</v>
      </c>
      <c r="F4" s="52" t="s">
        <v>61</v>
      </c>
      <c r="G4" s="53" t="s">
        <v>2</v>
      </c>
    </row>
    <row r="5" spans="1:7" ht="12.75">
      <c r="A5" s="83" t="s">
        <v>35</v>
      </c>
      <c r="B5" s="54"/>
      <c r="C5" s="54"/>
      <c r="D5" s="55" t="s">
        <v>62</v>
      </c>
      <c r="E5" s="55" t="s">
        <v>62</v>
      </c>
      <c r="F5" s="56" t="s">
        <v>76</v>
      </c>
      <c r="G5" s="55" t="s">
        <v>4</v>
      </c>
    </row>
    <row r="6" spans="1:7" ht="13.5" thickBot="1">
      <c r="A6" s="57"/>
      <c r="B6" s="58"/>
      <c r="C6" s="58"/>
      <c r="D6" s="59">
        <v>2008</v>
      </c>
      <c r="E6" s="59">
        <v>2008</v>
      </c>
      <c r="F6" s="59">
        <v>2008</v>
      </c>
      <c r="G6" s="59" t="s">
        <v>26</v>
      </c>
    </row>
    <row r="7" spans="1:7" ht="13.5" thickTop="1">
      <c r="A7" s="60" t="s">
        <v>3</v>
      </c>
      <c r="B7" s="61"/>
      <c r="C7" s="51"/>
      <c r="D7" s="62">
        <f>SUM(D8:D11)</f>
        <v>31809</v>
      </c>
      <c r="E7" s="62">
        <f>SUM(E8:E11)</f>
        <v>31809</v>
      </c>
      <c r="F7" s="62">
        <f>SUM(F8:F11)</f>
        <v>31850</v>
      </c>
      <c r="G7" s="84">
        <f>F7/E7*100</f>
        <v>100.12889433808041</v>
      </c>
    </row>
    <row r="8" spans="1:7" ht="12.75">
      <c r="A8" s="63" t="s">
        <v>63</v>
      </c>
      <c r="B8" s="64"/>
      <c r="C8" s="64"/>
      <c r="D8" s="65">
        <v>27072</v>
      </c>
      <c r="E8" s="65">
        <v>27072</v>
      </c>
      <c r="F8" s="65">
        <v>26462</v>
      </c>
      <c r="G8" s="85">
        <f>F8/E8*100</f>
        <v>97.74674940898345</v>
      </c>
    </row>
    <row r="9" spans="1:7" ht="12.75">
      <c r="A9" s="63" t="s">
        <v>64</v>
      </c>
      <c r="B9" s="64"/>
      <c r="C9" s="64"/>
      <c r="D9" s="65"/>
      <c r="E9" s="65"/>
      <c r="F9" s="65">
        <v>240</v>
      </c>
      <c r="G9" s="85">
        <v>0</v>
      </c>
    </row>
    <row r="10" spans="1:7" ht="12.75">
      <c r="A10" s="63" t="s">
        <v>65</v>
      </c>
      <c r="B10" s="64"/>
      <c r="C10" s="64"/>
      <c r="D10" s="65"/>
      <c r="E10" s="65"/>
      <c r="F10" s="65">
        <v>165</v>
      </c>
      <c r="G10" s="85">
        <v>0</v>
      </c>
    </row>
    <row r="11" spans="1:7" ht="12.75">
      <c r="A11" s="63" t="s">
        <v>32</v>
      </c>
      <c r="B11" s="64"/>
      <c r="C11" s="64"/>
      <c r="D11" s="65">
        <v>4737</v>
      </c>
      <c r="E11" s="65">
        <v>4737</v>
      </c>
      <c r="F11" s="65">
        <v>4983</v>
      </c>
      <c r="G11" s="85">
        <f>F11/E11*100</f>
        <v>105.19316022799241</v>
      </c>
    </row>
    <row r="12" spans="1:7" ht="12.75">
      <c r="A12" s="66"/>
      <c r="B12" s="67"/>
      <c r="C12" s="67"/>
      <c r="D12" s="68"/>
      <c r="E12" s="68"/>
      <c r="F12" s="68"/>
      <c r="G12" s="86"/>
    </row>
    <row r="13" spans="1:8" ht="12.75">
      <c r="A13" s="70" t="s">
        <v>5</v>
      </c>
      <c r="B13" s="71"/>
      <c r="C13" s="67"/>
      <c r="D13" s="69">
        <f>D15+D20+D29+D35+D36+D40</f>
        <v>92160</v>
      </c>
      <c r="E13" s="69">
        <f>E15+E20+E29+E35+E36+E40</f>
        <v>92160</v>
      </c>
      <c r="F13" s="69">
        <f>F15+F20+F29+F35+F36+F40</f>
        <v>97050</v>
      </c>
      <c r="G13" s="86">
        <f>F13/E13*100</f>
        <v>105.30598958333333</v>
      </c>
      <c r="H13" s="72"/>
    </row>
    <row r="14" spans="1:7" ht="12.75">
      <c r="A14" s="66"/>
      <c r="B14" s="67"/>
      <c r="C14" s="67"/>
      <c r="D14" s="68"/>
      <c r="E14" s="68"/>
      <c r="F14" s="68"/>
      <c r="G14" s="86"/>
    </row>
    <row r="15" spans="1:7" ht="12.75">
      <c r="A15" s="73" t="s">
        <v>6</v>
      </c>
      <c r="B15" s="74"/>
      <c r="C15" s="74"/>
      <c r="D15" s="69">
        <f>SUM(D16:D19)</f>
        <v>10130</v>
      </c>
      <c r="E15" s="69">
        <f>SUM(E16:E19)</f>
        <v>10130</v>
      </c>
      <c r="F15" s="69">
        <f>SUM(F16:F19)</f>
        <v>12413</v>
      </c>
      <c r="G15" s="86">
        <f aca="true" t="shared" si="0" ref="G15:G23">F15/E15*100</f>
        <v>122.5370187561698</v>
      </c>
    </row>
    <row r="16" spans="1:7" ht="12.75">
      <c r="A16" s="66" t="s">
        <v>7</v>
      </c>
      <c r="B16" s="67"/>
      <c r="C16" s="67"/>
      <c r="D16" s="68">
        <v>4595</v>
      </c>
      <c r="E16" s="68">
        <v>4595</v>
      </c>
      <c r="F16" s="68">
        <v>5465</v>
      </c>
      <c r="G16" s="85">
        <f t="shared" si="0"/>
        <v>118.93362350380849</v>
      </c>
    </row>
    <row r="17" spans="1:7" ht="12.75">
      <c r="A17" s="66" t="s">
        <v>8</v>
      </c>
      <c r="B17" s="67"/>
      <c r="C17" s="67"/>
      <c r="D17" s="68">
        <v>1010</v>
      </c>
      <c r="E17" s="68">
        <v>1010</v>
      </c>
      <c r="F17" s="68">
        <v>1492</v>
      </c>
      <c r="G17" s="85">
        <f t="shared" si="0"/>
        <v>147.72277227722773</v>
      </c>
    </row>
    <row r="18" spans="1:7" ht="12.75">
      <c r="A18" s="66" t="s">
        <v>45</v>
      </c>
      <c r="B18" s="67"/>
      <c r="C18" s="67"/>
      <c r="D18" s="68">
        <v>3525</v>
      </c>
      <c r="E18" s="68">
        <v>3525</v>
      </c>
      <c r="F18" s="68">
        <v>4427</v>
      </c>
      <c r="G18" s="85">
        <f t="shared" si="0"/>
        <v>125.58865248226951</v>
      </c>
    </row>
    <row r="19" spans="1:7" ht="12.75">
      <c r="A19" s="66" t="s">
        <v>32</v>
      </c>
      <c r="B19" s="67"/>
      <c r="C19" s="67"/>
      <c r="D19" s="68">
        <v>1000</v>
      </c>
      <c r="E19" s="68">
        <v>1000</v>
      </c>
      <c r="F19" s="68">
        <v>1029</v>
      </c>
      <c r="G19" s="85">
        <f t="shared" si="0"/>
        <v>102.89999999999999</v>
      </c>
    </row>
    <row r="20" spans="1:7" ht="12.75">
      <c r="A20" s="73" t="s">
        <v>9</v>
      </c>
      <c r="B20" s="74"/>
      <c r="C20" s="67"/>
      <c r="D20" s="69">
        <f>SUM(D21:D28)</f>
        <v>18702</v>
      </c>
      <c r="E20" s="69">
        <f>SUM(E21:E28)</f>
        <v>18702</v>
      </c>
      <c r="F20" s="69">
        <f>SUM(F21:F28)</f>
        <v>21431</v>
      </c>
      <c r="G20" s="86">
        <f t="shared" si="0"/>
        <v>114.59202224361032</v>
      </c>
    </row>
    <row r="21" spans="1:7" ht="12.75">
      <c r="A21" s="66" t="s">
        <v>10</v>
      </c>
      <c r="B21" s="67"/>
      <c r="C21" s="67"/>
      <c r="D21" s="68">
        <v>1905</v>
      </c>
      <c r="E21" s="68">
        <v>1905</v>
      </c>
      <c r="F21" s="68">
        <v>2011</v>
      </c>
      <c r="G21" s="85">
        <f t="shared" si="0"/>
        <v>105.56430446194224</v>
      </c>
    </row>
    <row r="22" spans="1:7" ht="12.75">
      <c r="A22" s="66" t="s">
        <v>46</v>
      </c>
      <c r="B22" s="67"/>
      <c r="C22" s="67"/>
      <c r="D22" s="68">
        <v>208</v>
      </c>
      <c r="E22" s="68">
        <v>208</v>
      </c>
      <c r="F22" s="68">
        <v>206</v>
      </c>
      <c r="G22" s="85">
        <f t="shared" si="0"/>
        <v>99.03846153846155</v>
      </c>
    </row>
    <row r="23" spans="1:7" ht="12.75">
      <c r="A23" s="66" t="s">
        <v>11</v>
      </c>
      <c r="B23" s="67"/>
      <c r="C23" s="67"/>
      <c r="D23" s="68">
        <v>300</v>
      </c>
      <c r="E23" s="68">
        <v>300</v>
      </c>
      <c r="F23" s="68">
        <v>333</v>
      </c>
      <c r="G23" s="85">
        <f t="shared" si="0"/>
        <v>111.00000000000001</v>
      </c>
    </row>
    <row r="24" spans="1:7" ht="12.75">
      <c r="A24" s="66" t="s">
        <v>12</v>
      </c>
      <c r="B24" s="67"/>
      <c r="C24" s="67"/>
      <c r="D24" s="68">
        <v>0</v>
      </c>
      <c r="E24" s="68">
        <v>0</v>
      </c>
      <c r="F24" s="68">
        <v>0</v>
      </c>
      <c r="G24" s="85">
        <v>0</v>
      </c>
    </row>
    <row r="25" spans="1:7" ht="12.75">
      <c r="A25" s="66" t="s">
        <v>13</v>
      </c>
      <c r="B25" s="67"/>
      <c r="C25" s="67"/>
      <c r="D25" s="68">
        <v>3110</v>
      </c>
      <c r="E25" s="68">
        <v>3110</v>
      </c>
      <c r="F25" s="68">
        <v>2931</v>
      </c>
      <c r="G25" s="85">
        <f aca="true" t="shared" si="1" ref="G25:G35">F25/E25*100</f>
        <v>94.2443729903537</v>
      </c>
    </row>
    <row r="26" spans="1:7" ht="12.75">
      <c r="A26" s="66" t="s">
        <v>14</v>
      </c>
      <c r="B26" s="67"/>
      <c r="C26" s="67"/>
      <c r="D26" s="68">
        <v>75</v>
      </c>
      <c r="E26" s="68">
        <v>75</v>
      </c>
      <c r="F26" s="68">
        <v>98</v>
      </c>
      <c r="G26" s="85">
        <f t="shared" si="1"/>
        <v>130.66666666666666</v>
      </c>
    </row>
    <row r="27" spans="1:7" ht="12.75">
      <c r="A27" s="66" t="s">
        <v>15</v>
      </c>
      <c r="B27" s="67"/>
      <c r="C27" s="67"/>
      <c r="D27" s="68">
        <v>15</v>
      </c>
      <c r="E27" s="68">
        <v>15</v>
      </c>
      <c r="F27" s="68">
        <v>11</v>
      </c>
      <c r="G27" s="85">
        <f t="shared" si="1"/>
        <v>73.33333333333333</v>
      </c>
    </row>
    <row r="28" spans="1:7" ht="12.75">
      <c r="A28" s="66" t="s">
        <v>32</v>
      </c>
      <c r="B28" s="67"/>
      <c r="C28" s="67"/>
      <c r="D28" s="68">
        <v>13089</v>
      </c>
      <c r="E28" s="68">
        <v>13089</v>
      </c>
      <c r="F28" s="68">
        <v>15841</v>
      </c>
      <c r="G28" s="85">
        <f t="shared" si="1"/>
        <v>121.02528841011537</v>
      </c>
    </row>
    <row r="29" spans="1:7" ht="12.75">
      <c r="A29" s="73" t="s">
        <v>16</v>
      </c>
      <c r="B29" s="74"/>
      <c r="C29" s="67"/>
      <c r="D29" s="69">
        <f>SUM(D30:D34)</f>
        <v>56578</v>
      </c>
      <c r="E29" s="69">
        <f>SUM(E30:E34)</f>
        <v>56578</v>
      </c>
      <c r="F29" s="69">
        <f>SUM(F30:F34)</f>
        <v>56261</v>
      </c>
      <c r="G29" s="86">
        <f t="shared" si="1"/>
        <v>99.4397115486585</v>
      </c>
    </row>
    <row r="30" spans="1:7" ht="12.75">
      <c r="A30" s="66" t="s">
        <v>17</v>
      </c>
      <c r="B30" s="67"/>
      <c r="C30" s="67"/>
      <c r="D30" s="68">
        <v>850</v>
      </c>
      <c r="E30" s="68">
        <v>850</v>
      </c>
      <c r="F30" s="68">
        <v>957</v>
      </c>
      <c r="G30" s="85">
        <f t="shared" si="1"/>
        <v>112.58823529411765</v>
      </c>
    </row>
    <row r="31" spans="1:7" ht="12.75">
      <c r="A31" s="66" t="s">
        <v>18</v>
      </c>
      <c r="B31" s="67"/>
      <c r="C31" s="67"/>
      <c r="D31" s="68">
        <v>39679</v>
      </c>
      <c r="E31" s="68">
        <v>39679</v>
      </c>
      <c r="F31" s="68">
        <v>39329</v>
      </c>
      <c r="G31" s="85">
        <f t="shared" si="1"/>
        <v>99.11792131858161</v>
      </c>
    </row>
    <row r="32" spans="1:7" ht="12.75">
      <c r="A32" s="66" t="s">
        <v>66</v>
      </c>
      <c r="B32" s="67"/>
      <c r="C32" s="67"/>
      <c r="D32" s="68">
        <v>14195</v>
      </c>
      <c r="E32" s="68">
        <v>14195</v>
      </c>
      <c r="F32" s="68">
        <v>14101</v>
      </c>
      <c r="G32" s="85">
        <f t="shared" si="1"/>
        <v>99.33779499823882</v>
      </c>
    </row>
    <row r="33" spans="1:10" ht="12.75">
      <c r="A33" s="66" t="s">
        <v>50</v>
      </c>
      <c r="B33" s="67"/>
      <c r="C33" s="67"/>
      <c r="D33" s="68">
        <v>794</v>
      </c>
      <c r="E33" s="68">
        <v>794</v>
      </c>
      <c r="F33" s="68">
        <v>786</v>
      </c>
      <c r="G33" s="85">
        <f t="shared" si="1"/>
        <v>98.99244332493703</v>
      </c>
      <c r="J33" s="72"/>
    </row>
    <row r="34" spans="1:10" ht="12.75">
      <c r="A34" s="63" t="s">
        <v>32</v>
      </c>
      <c r="B34" s="67"/>
      <c r="C34" s="67"/>
      <c r="D34" s="68">
        <v>1060</v>
      </c>
      <c r="E34" s="68">
        <v>1060</v>
      </c>
      <c r="F34" s="68">
        <v>1088</v>
      </c>
      <c r="G34" s="85">
        <f t="shared" si="1"/>
        <v>102.64150943396227</v>
      </c>
      <c r="J34" s="72"/>
    </row>
    <row r="35" spans="1:7" ht="12.75">
      <c r="A35" s="73" t="s">
        <v>19</v>
      </c>
      <c r="B35" s="74"/>
      <c r="C35" s="67"/>
      <c r="D35" s="69">
        <v>3</v>
      </c>
      <c r="E35" s="69">
        <v>3</v>
      </c>
      <c r="F35" s="69">
        <v>5</v>
      </c>
      <c r="G35" s="86">
        <f t="shared" si="1"/>
        <v>166.66666666666669</v>
      </c>
    </row>
    <row r="36" spans="1:7" ht="12.75">
      <c r="A36" s="73" t="s">
        <v>20</v>
      </c>
      <c r="B36" s="74"/>
      <c r="C36" s="67"/>
      <c r="D36" s="69">
        <f>SUM(D37:D39)</f>
        <v>1109</v>
      </c>
      <c r="E36" s="69">
        <f>SUM(E37:E39)</f>
        <v>1109</v>
      </c>
      <c r="F36" s="69">
        <f>SUM(F37:F39)</f>
        <v>1184</v>
      </c>
      <c r="G36" s="86">
        <f>F36/E36*100</f>
        <v>106.76284941388639</v>
      </c>
    </row>
    <row r="37" spans="1:7" ht="12.75">
      <c r="A37" s="66" t="s">
        <v>21</v>
      </c>
      <c r="B37" s="67"/>
      <c r="C37" s="67"/>
      <c r="D37" s="68">
        <v>0</v>
      </c>
      <c r="E37" s="68">
        <v>0</v>
      </c>
      <c r="F37" s="68">
        <v>0</v>
      </c>
      <c r="G37" s="85">
        <v>0</v>
      </c>
    </row>
    <row r="38" spans="1:7" ht="12.75">
      <c r="A38" s="66" t="s">
        <v>51</v>
      </c>
      <c r="B38" s="67"/>
      <c r="C38" s="67"/>
      <c r="D38" s="68">
        <v>101</v>
      </c>
      <c r="E38" s="68">
        <v>101</v>
      </c>
      <c r="F38" s="68">
        <v>194</v>
      </c>
      <c r="G38" s="85">
        <f aca="true" t="shared" si="2" ref="G38:G46">F38/E38*100</f>
        <v>192.07920792079207</v>
      </c>
    </row>
    <row r="39" spans="1:7" ht="12.75">
      <c r="A39" s="66" t="s">
        <v>67</v>
      </c>
      <c r="B39" s="67"/>
      <c r="C39" s="67"/>
      <c r="D39" s="68">
        <v>1008</v>
      </c>
      <c r="E39" s="68">
        <v>1008</v>
      </c>
      <c r="F39" s="68">
        <v>990</v>
      </c>
      <c r="G39" s="85">
        <f t="shared" si="2"/>
        <v>98.21428571428571</v>
      </c>
    </row>
    <row r="40" spans="1:7" ht="12.75">
      <c r="A40" s="73" t="s">
        <v>22</v>
      </c>
      <c r="B40" s="67"/>
      <c r="C40" s="67"/>
      <c r="D40" s="69">
        <f>SUM(D41:D43)</f>
        <v>5638</v>
      </c>
      <c r="E40" s="69">
        <f>SUM(E41:E43)</f>
        <v>5638</v>
      </c>
      <c r="F40" s="69">
        <f>SUM(F41:F43)</f>
        <v>5756</v>
      </c>
      <c r="G40" s="86">
        <f t="shared" si="2"/>
        <v>102.09294075913445</v>
      </c>
    </row>
    <row r="41" spans="1:7" ht="12.75">
      <c r="A41" s="66" t="s">
        <v>23</v>
      </c>
      <c r="B41" s="67"/>
      <c r="C41" s="67"/>
      <c r="D41" s="68">
        <v>1081</v>
      </c>
      <c r="E41" s="68">
        <v>1081</v>
      </c>
      <c r="F41" s="68">
        <v>891</v>
      </c>
      <c r="G41" s="85">
        <f t="shared" si="2"/>
        <v>82.42368177613321</v>
      </c>
    </row>
    <row r="42" spans="1:7" ht="12.75">
      <c r="A42" s="66" t="s">
        <v>24</v>
      </c>
      <c r="B42" s="67"/>
      <c r="C42" s="67"/>
      <c r="D42" s="68">
        <v>4465</v>
      </c>
      <c r="E42" s="68">
        <v>4465</v>
      </c>
      <c r="F42" s="68">
        <v>4702</v>
      </c>
      <c r="G42" s="85">
        <f t="shared" si="2"/>
        <v>105.30795072788355</v>
      </c>
    </row>
    <row r="43" spans="1:7" ht="12.75">
      <c r="A43" s="63" t="s">
        <v>34</v>
      </c>
      <c r="B43" s="67"/>
      <c r="C43" s="67"/>
      <c r="D43" s="68">
        <v>92</v>
      </c>
      <c r="E43" s="68">
        <v>92</v>
      </c>
      <c r="F43" s="68">
        <v>163</v>
      </c>
      <c r="G43" s="85">
        <f t="shared" si="2"/>
        <v>177.17391304347828</v>
      </c>
    </row>
    <row r="44" spans="1:7" ht="12.75">
      <c r="A44" s="70" t="s">
        <v>53</v>
      </c>
      <c r="B44" s="71"/>
      <c r="C44" s="71"/>
      <c r="D44" s="69">
        <v>60351</v>
      </c>
      <c r="E44" s="69">
        <f>E13-E7</f>
        <v>60351</v>
      </c>
      <c r="F44" s="69">
        <f>F13-F7</f>
        <v>65200</v>
      </c>
      <c r="G44" s="86">
        <f t="shared" si="2"/>
        <v>108.03466388295139</v>
      </c>
    </row>
    <row r="45" spans="1:7" ht="12.75">
      <c r="A45" s="66" t="s">
        <v>68</v>
      </c>
      <c r="B45" s="67"/>
      <c r="C45" s="67"/>
      <c r="D45" s="68">
        <f>D46-D44</f>
        <v>-1943</v>
      </c>
      <c r="E45" s="68">
        <f>E46-E44</f>
        <v>-1943</v>
      </c>
      <c r="F45" s="68">
        <f>F46-F44</f>
        <v>-6792</v>
      </c>
      <c r="G45" s="86">
        <f t="shared" si="2"/>
        <v>349.5625321667525</v>
      </c>
    </row>
    <row r="46" spans="1:7" ht="12.75">
      <c r="A46" s="70" t="s">
        <v>69</v>
      </c>
      <c r="B46" s="71"/>
      <c r="C46" s="71"/>
      <c r="D46" s="69">
        <v>58408</v>
      </c>
      <c r="E46" s="69">
        <v>58408</v>
      </c>
      <c r="F46" s="69">
        <v>58408</v>
      </c>
      <c r="G46" s="86">
        <f t="shared" si="2"/>
        <v>100</v>
      </c>
    </row>
    <row r="47" spans="1:7" ht="12.75">
      <c r="A47" s="75"/>
      <c r="B47" s="76"/>
      <c r="C47" s="76"/>
      <c r="D47" s="77"/>
      <c r="E47" s="77"/>
      <c r="F47" s="77"/>
      <c r="G47" s="87"/>
    </row>
    <row r="48" spans="1:7" ht="13.5" thickBot="1">
      <c r="A48" s="78" t="s">
        <v>54</v>
      </c>
      <c r="B48" s="79"/>
      <c r="C48" s="58"/>
      <c r="D48" s="80">
        <v>194</v>
      </c>
      <c r="E48" s="80">
        <v>194</v>
      </c>
      <c r="F48" s="88">
        <v>191.09</v>
      </c>
      <c r="G48" s="88">
        <f>F48/E48*100</f>
        <v>98.5</v>
      </c>
    </row>
    <row r="49" ht="13.5" thickTop="1"/>
    <row r="51" spans="1:6" ht="12.75">
      <c r="A51" s="47" t="s">
        <v>77</v>
      </c>
      <c r="D51" s="46" t="s">
        <v>56</v>
      </c>
      <c r="F51" s="47" t="s">
        <v>31</v>
      </c>
    </row>
    <row r="52" spans="1:6" ht="12.75">
      <c r="A52" s="47" t="s">
        <v>78</v>
      </c>
      <c r="F52" s="81">
        <v>39840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5" sqref="A15"/>
    </sheetView>
  </sheetViews>
  <sheetFormatPr defaultColWidth="9.00390625" defaultRowHeight="12.75"/>
  <cols>
    <col min="1" max="1" width="27.875" style="0" customWidth="1"/>
    <col min="2" max="2" width="8.375" style="0" customWidth="1"/>
    <col min="3" max="3" width="14.25390625" style="0" customWidth="1"/>
    <col min="4" max="4" width="13.125" style="0" customWidth="1"/>
    <col min="5" max="5" width="8.00390625" style="0" customWidth="1"/>
    <col min="6" max="6" width="12.75390625" style="0" customWidth="1"/>
    <col min="7" max="7" width="8.00390625" style="0" customWidth="1"/>
  </cols>
  <sheetData>
    <row r="1" spans="5:7" ht="12.75">
      <c r="E1" s="437"/>
      <c r="G1" s="437" t="s">
        <v>208</v>
      </c>
    </row>
    <row r="2" ht="12.75">
      <c r="A2" t="s">
        <v>207</v>
      </c>
    </row>
    <row r="4" ht="12.75">
      <c r="A4" t="s">
        <v>206</v>
      </c>
    </row>
    <row r="6" spans="1:5" ht="15.75">
      <c r="A6" s="436" t="s">
        <v>205</v>
      </c>
      <c r="B6" s="436"/>
      <c r="C6" s="436"/>
      <c r="D6" s="436"/>
      <c r="E6" s="436"/>
    </row>
    <row r="7" ht="18.75" thickBot="1">
      <c r="F7" s="435"/>
    </row>
    <row r="8" spans="1:7" ht="14.25">
      <c r="A8" s="431" t="s">
        <v>204</v>
      </c>
      <c r="B8" s="431" t="s">
        <v>203</v>
      </c>
      <c r="C8" s="434" t="s">
        <v>202</v>
      </c>
      <c r="D8" s="431" t="s">
        <v>27</v>
      </c>
      <c r="E8" s="433" t="s">
        <v>2</v>
      </c>
      <c r="F8" s="432" t="s">
        <v>27</v>
      </c>
      <c r="G8" s="431" t="s">
        <v>201</v>
      </c>
    </row>
    <row r="9" spans="1:7" ht="15" thickBot="1">
      <c r="A9" s="412"/>
      <c r="B9" s="412" t="s">
        <v>200</v>
      </c>
      <c r="C9" s="430">
        <v>2008</v>
      </c>
      <c r="D9" s="412" t="s">
        <v>164</v>
      </c>
      <c r="E9" s="412" t="s">
        <v>4</v>
      </c>
      <c r="F9" s="429" t="s">
        <v>199</v>
      </c>
      <c r="G9" s="429" t="s">
        <v>198</v>
      </c>
    </row>
    <row r="10" spans="1:7" ht="13.5" customHeight="1" thickBot="1">
      <c r="A10" s="428" t="s">
        <v>197</v>
      </c>
      <c r="B10" s="428" t="s">
        <v>196</v>
      </c>
      <c r="C10" s="428">
        <v>1</v>
      </c>
      <c r="D10" s="428">
        <v>2</v>
      </c>
      <c r="E10" s="428">
        <v>3</v>
      </c>
      <c r="F10" s="428">
        <v>4</v>
      </c>
      <c r="G10" s="428">
        <v>5</v>
      </c>
    </row>
    <row r="11" spans="1:7" ht="12.75">
      <c r="A11" s="411"/>
      <c r="B11" s="411"/>
      <c r="C11" s="411"/>
      <c r="D11" s="411"/>
      <c r="E11" s="411"/>
      <c r="F11" s="427"/>
      <c r="G11" s="427"/>
    </row>
    <row r="12" spans="1:7" ht="18">
      <c r="A12" s="418" t="s">
        <v>195</v>
      </c>
      <c r="B12" s="411"/>
      <c r="C12" s="411"/>
      <c r="D12" s="411"/>
      <c r="E12" s="246"/>
      <c r="F12" s="411"/>
      <c r="G12" s="411"/>
    </row>
    <row r="13" spans="1:7" ht="12.75">
      <c r="A13" s="411"/>
      <c r="B13" s="411"/>
      <c r="C13" s="411"/>
      <c r="D13" s="411"/>
      <c r="E13" s="246"/>
      <c r="F13" s="411"/>
      <c r="G13" s="411"/>
    </row>
    <row r="14" spans="1:7" ht="15.75">
      <c r="A14" s="412" t="s">
        <v>186</v>
      </c>
      <c r="B14" s="411" t="s">
        <v>194</v>
      </c>
      <c r="C14" s="421">
        <v>194</v>
      </c>
      <c r="D14" s="426">
        <v>191.09</v>
      </c>
      <c r="E14" s="420">
        <f>SUM((D14/C14)*100)</f>
        <v>98.5</v>
      </c>
      <c r="F14" s="426">
        <v>192.99</v>
      </c>
      <c r="G14" s="416">
        <f>SUM((D14/F14)*100)</f>
        <v>99.01549303072697</v>
      </c>
    </row>
    <row r="15" spans="1:7" ht="14.25">
      <c r="A15" s="411"/>
      <c r="B15" s="411" t="s">
        <v>184</v>
      </c>
      <c r="C15" s="421"/>
      <c r="D15" s="419"/>
      <c r="E15" s="422"/>
      <c r="F15" s="419"/>
      <c r="G15" s="419"/>
    </row>
    <row r="16" spans="1:7" ht="15.75">
      <c r="A16" s="412" t="s">
        <v>183</v>
      </c>
      <c r="B16" s="411" t="s">
        <v>29</v>
      </c>
      <c r="C16" s="421">
        <v>39679</v>
      </c>
      <c r="D16" s="419">
        <v>39328</v>
      </c>
      <c r="E16" s="420">
        <f>SUM((D16/C16)*100)</f>
        <v>99.11540109377756</v>
      </c>
      <c r="F16" s="419">
        <v>38914</v>
      </c>
      <c r="G16" s="416">
        <f>SUM((D16/F16)*100)</f>
        <v>101.0638844631752</v>
      </c>
    </row>
    <row r="17" spans="1:7" ht="14.25">
      <c r="A17" s="411" t="s">
        <v>193</v>
      </c>
      <c r="B17" s="411"/>
      <c r="C17" s="421"/>
      <c r="D17" s="419"/>
      <c r="E17" s="422"/>
      <c r="F17" s="246"/>
      <c r="G17" s="419"/>
    </row>
    <row r="18" spans="1:7" ht="15.75">
      <c r="A18" s="412" t="s">
        <v>192</v>
      </c>
      <c r="B18" s="411"/>
      <c r="C18" s="425">
        <v>31200</v>
      </c>
      <c r="D18" s="419">
        <v>27463</v>
      </c>
      <c r="E18" s="420">
        <f>SUM((D18/C18)*100)</f>
        <v>88.0224358974359</v>
      </c>
      <c r="F18" s="419">
        <v>27592</v>
      </c>
      <c r="G18" s="416">
        <f>SUM((D18/F18)*100)</f>
        <v>99.53247318063207</v>
      </c>
    </row>
    <row r="19" spans="1:7" ht="15.75">
      <c r="A19" s="412" t="s">
        <v>191</v>
      </c>
      <c r="B19" s="411"/>
      <c r="C19" s="425">
        <v>4000</v>
      </c>
      <c r="D19" s="419">
        <v>3825</v>
      </c>
      <c r="E19" s="420">
        <f>SUM((D19/C19)*100)</f>
        <v>95.625</v>
      </c>
      <c r="F19" s="419">
        <v>3614</v>
      </c>
      <c r="G19" s="416">
        <f>SUM((D19/F19)*100)</f>
        <v>105.83840619811842</v>
      </c>
    </row>
    <row r="20" spans="1:7" ht="15.75">
      <c r="A20" s="412" t="s">
        <v>190</v>
      </c>
      <c r="B20" s="411"/>
      <c r="C20" s="425">
        <v>1200</v>
      </c>
      <c r="D20" s="419">
        <v>2261</v>
      </c>
      <c r="E20" s="420">
        <f>SUM((D20/C20)*100)</f>
        <v>188.41666666666669</v>
      </c>
      <c r="F20" s="419">
        <v>2298</v>
      </c>
      <c r="G20" s="416">
        <f>SUM((D20/F20)*100)</f>
        <v>98.3899042645779</v>
      </c>
    </row>
    <row r="21" spans="1:7" ht="15.75">
      <c r="A21" s="412" t="s">
        <v>189</v>
      </c>
      <c r="B21" s="411"/>
      <c r="C21" s="425">
        <v>410</v>
      </c>
      <c r="D21" s="419">
        <v>398</v>
      </c>
      <c r="E21" s="420">
        <f>SUM((D21/C21)*100)</f>
        <v>97.07317073170731</v>
      </c>
      <c r="F21" s="419">
        <v>392</v>
      </c>
      <c r="G21" s="416">
        <f>SUM((D21/F21)*100)</f>
        <v>101.53061224489797</v>
      </c>
    </row>
    <row r="22" spans="1:7" ht="15">
      <c r="A22" s="412" t="s">
        <v>188</v>
      </c>
      <c r="B22" s="411"/>
      <c r="C22" s="423"/>
      <c r="D22" s="419"/>
      <c r="E22" s="422"/>
      <c r="F22" s="419"/>
      <c r="G22" s="419"/>
    </row>
    <row r="23" spans="1:7" ht="15">
      <c r="A23" s="411"/>
      <c r="B23" s="411"/>
      <c r="C23" s="423"/>
      <c r="D23" s="419"/>
      <c r="E23" s="422"/>
      <c r="F23" s="419"/>
      <c r="G23" s="419"/>
    </row>
    <row r="24" spans="1:7" ht="15.75">
      <c r="A24" s="412" t="s">
        <v>182</v>
      </c>
      <c r="B24" s="411" t="s">
        <v>30</v>
      </c>
      <c r="C24" s="424">
        <f>CEILING(C16*1000/C14/12,1)</f>
        <v>17045</v>
      </c>
      <c r="D24" s="424">
        <f>CEILING(D16*1000/D14/12,1)</f>
        <v>17151</v>
      </c>
      <c r="E24" s="420">
        <f>SUM((D24/C24)*100)</f>
        <v>100.62188325022001</v>
      </c>
      <c r="F24" s="417">
        <f>CEILING(F16*1000/F14/12,1)</f>
        <v>16804</v>
      </c>
      <c r="G24" s="416">
        <f>SUM((D24/F24)*100)</f>
        <v>102.06498452749346</v>
      </c>
    </row>
    <row r="25" spans="1:7" ht="15">
      <c r="A25" s="412"/>
      <c r="B25" s="411"/>
      <c r="C25" s="423"/>
      <c r="D25" s="419"/>
      <c r="E25" s="422"/>
      <c r="F25" s="419"/>
      <c r="G25" s="419"/>
    </row>
    <row r="26" spans="1:7" ht="15.75">
      <c r="A26" s="412" t="s">
        <v>187</v>
      </c>
      <c r="B26" s="411" t="s">
        <v>29</v>
      </c>
      <c r="C26" s="421">
        <v>900</v>
      </c>
      <c r="D26" s="419">
        <v>958</v>
      </c>
      <c r="E26" s="420">
        <f>SUM((D26/C26)*100)</f>
        <v>106.44444444444446</v>
      </c>
      <c r="F26" s="419">
        <v>955</v>
      </c>
      <c r="G26" s="416">
        <f>SUM((D26/F26)*100)</f>
        <v>100.31413612565446</v>
      </c>
    </row>
    <row r="27" spans="1:7" ht="12.75">
      <c r="A27" s="411"/>
      <c r="B27" s="411"/>
      <c r="C27" s="411"/>
      <c r="D27" s="411"/>
      <c r="E27" s="246"/>
      <c r="F27" s="411"/>
      <c r="G27" s="411"/>
    </row>
    <row r="28" spans="1:7" ht="12.75">
      <c r="A28" s="411"/>
      <c r="B28" s="411"/>
      <c r="C28" s="411"/>
      <c r="D28" s="411"/>
      <c r="E28" s="246"/>
      <c r="F28" s="411"/>
      <c r="G28" s="411"/>
    </row>
    <row r="29" spans="1:7" ht="12.75">
      <c r="A29" s="411"/>
      <c r="B29" s="411"/>
      <c r="C29" s="411"/>
      <c r="D29" s="411"/>
      <c r="E29" s="246"/>
      <c r="F29" s="411"/>
      <c r="G29" s="411"/>
    </row>
    <row r="30" spans="1:7" ht="18">
      <c r="A30" s="418" t="s">
        <v>28</v>
      </c>
      <c r="B30" s="411"/>
      <c r="C30" s="411"/>
      <c r="D30" s="411"/>
      <c r="E30" s="246"/>
      <c r="F30" s="411"/>
      <c r="G30" s="411"/>
    </row>
    <row r="31" spans="1:7" ht="12.75">
      <c r="A31" s="411"/>
      <c r="B31" s="411"/>
      <c r="C31" s="411"/>
      <c r="D31" s="411"/>
      <c r="E31" s="246"/>
      <c r="F31" s="411"/>
      <c r="G31" s="411"/>
    </row>
    <row r="32" spans="1:7" ht="15.75">
      <c r="A32" s="412" t="s">
        <v>186</v>
      </c>
      <c r="B32" s="411" t="s">
        <v>185</v>
      </c>
      <c r="C32" s="414" t="s">
        <v>180</v>
      </c>
      <c r="D32" s="412">
        <v>1.78</v>
      </c>
      <c r="E32" s="413" t="s">
        <v>180</v>
      </c>
      <c r="F32" s="412">
        <v>0.8</v>
      </c>
      <c r="G32" s="416">
        <f>SUM((D32/F32)*100)</f>
        <v>222.5</v>
      </c>
    </row>
    <row r="33" spans="1:7" ht="14.25">
      <c r="A33" s="412"/>
      <c r="B33" s="411" t="s">
        <v>184</v>
      </c>
      <c r="C33" s="414"/>
      <c r="D33" s="412"/>
      <c r="E33" s="415"/>
      <c r="F33" s="412"/>
      <c r="G33" s="412"/>
    </row>
    <row r="34" spans="1:7" ht="15.75">
      <c r="A34" s="412" t="s">
        <v>183</v>
      </c>
      <c r="B34" s="411" t="s">
        <v>29</v>
      </c>
      <c r="C34" s="414" t="s">
        <v>180</v>
      </c>
      <c r="D34" s="412">
        <v>367</v>
      </c>
      <c r="E34" s="413" t="s">
        <v>180</v>
      </c>
      <c r="F34" s="412">
        <v>161</v>
      </c>
      <c r="G34" s="416">
        <f>SUM((D34/F34)*100)</f>
        <v>227.9503105590062</v>
      </c>
    </row>
    <row r="35" spans="1:7" ht="14.25">
      <c r="A35" s="412"/>
      <c r="B35" s="411"/>
      <c r="C35" s="414"/>
      <c r="D35" s="412"/>
      <c r="E35" s="415"/>
      <c r="F35" s="412"/>
      <c r="G35" s="412"/>
    </row>
    <row r="36" spans="1:7" ht="15.75">
      <c r="A36" s="412" t="s">
        <v>182</v>
      </c>
      <c r="B36" s="411" t="s">
        <v>30</v>
      </c>
      <c r="C36" s="414" t="s">
        <v>180</v>
      </c>
      <c r="D36" s="417">
        <f>SUM(((D34*1000)/D32)/12)</f>
        <v>17181.647940074905</v>
      </c>
      <c r="E36" s="413" t="s">
        <v>180</v>
      </c>
      <c r="F36" s="417">
        <f>SUM(((F34*1000)/F32)/12)</f>
        <v>16770.833333333332</v>
      </c>
      <c r="G36" s="416">
        <f>SUM((D36/F36)*100)</f>
        <v>102.44957777932864</v>
      </c>
    </row>
    <row r="37" spans="1:7" ht="14.25">
      <c r="A37" s="412"/>
      <c r="B37" s="411"/>
      <c r="C37" s="414"/>
      <c r="D37" s="412"/>
      <c r="E37" s="415"/>
      <c r="F37" s="412"/>
      <c r="G37" s="412"/>
    </row>
    <row r="38" spans="1:7" ht="15.75">
      <c r="A38" s="412" t="s">
        <v>181</v>
      </c>
      <c r="B38" s="411" t="s">
        <v>29</v>
      </c>
      <c r="C38" s="414" t="s">
        <v>180</v>
      </c>
      <c r="D38" s="412"/>
      <c r="E38" s="413" t="s">
        <v>180</v>
      </c>
      <c r="F38" s="412"/>
      <c r="G38" s="412"/>
    </row>
    <row r="39" spans="1:7" ht="12.75">
      <c r="A39" s="411"/>
      <c r="B39" s="411"/>
      <c r="C39" s="411"/>
      <c r="D39" s="411"/>
      <c r="E39" s="411"/>
      <c r="F39" s="411"/>
      <c r="G39" s="411"/>
    </row>
    <row r="40" spans="1:7" ht="13.5" thickBot="1">
      <c r="A40" s="410"/>
      <c r="B40" s="410"/>
      <c r="C40" s="410"/>
      <c r="D40" s="410"/>
      <c r="E40" s="410"/>
      <c r="F40" s="410"/>
      <c r="G40" s="410"/>
    </row>
    <row r="42" ht="12.75">
      <c r="A42" t="s">
        <v>179</v>
      </c>
    </row>
    <row r="43" ht="12.75">
      <c r="A43" t="s">
        <v>178</v>
      </c>
    </row>
    <row r="45" spans="1:4" ht="12.75">
      <c r="A45" t="s">
        <v>177</v>
      </c>
      <c r="B45" t="s">
        <v>176</v>
      </c>
      <c r="C45">
        <v>296550247</v>
      </c>
      <c r="D45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workbookViewId="0" topLeftCell="A31">
      <selection activeCell="K18" sqref="K18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10" width="12.75390625" style="0" customWidth="1"/>
  </cols>
  <sheetData>
    <row r="1" ht="12" customHeight="1" thickBot="1"/>
    <row r="2" spans="1:10" ht="33" customHeight="1">
      <c r="A2" s="227" t="s">
        <v>109</v>
      </c>
      <c r="B2" s="228"/>
      <c r="C2" s="228"/>
      <c r="D2" s="228"/>
      <c r="E2" s="229"/>
      <c r="F2" s="229"/>
      <c r="G2" s="229"/>
      <c r="H2" s="229"/>
      <c r="I2" s="229"/>
      <c r="J2" s="230"/>
    </row>
    <row r="3" spans="1:10" ht="6.75" customHeight="1" thickBot="1">
      <c r="A3" s="231"/>
      <c r="B3" s="232"/>
      <c r="C3" s="232"/>
      <c r="D3" s="232"/>
      <c r="E3" s="232"/>
      <c r="F3" s="232"/>
      <c r="G3" s="232"/>
      <c r="H3" s="232"/>
      <c r="I3" s="232"/>
      <c r="J3" s="233"/>
    </row>
    <row r="4" spans="1:10" ht="21" customHeight="1">
      <c r="A4" s="234" t="s">
        <v>110</v>
      </c>
      <c r="B4" s="235"/>
      <c r="C4" s="236" t="s">
        <v>165</v>
      </c>
      <c r="D4" s="237"/>
      <c r="E4" s="237"/>
      <c r="F4" s="238"/>
      <c r="G4" s="238"/>
      <c r="H4" s="237"/>
      <c r="I4" s="237"/>
      <c r="J4" s="239"/>
    </row>
    <row r="5" spans="1:10" ht="3" customHeight="1" thickBot="1">
      <c r="A5" s="234"/>
      <c r="B5" s="235"/>
      <c r="C5" s="235"/>
      <c r="D5" s="235"/>
      <c r="E5" s="235"/>
      <c r="F5" s="240"/>
      <c r="G5" s="240"/>
      <c r="H5" s="235"/>
      <c r="I5" s="235"/>
      <c r="J5" s="241"/>
    </row>
    <row r="6" spans="1:10" ht="21" customHeight="1">
      <c r="A6" s="242" t="s">
        <v>111</v>
      </c>
      <c r="B6" s="243"/>
      <c r="C6" s="244" t="s">
        <v>166</v>
      </c>
      <c r="D6" s="244"/>
      <c r="E6" s="244"/>
      <c r="F6" s="244"/>
      <c r="G6" s="244"/>
      <c r="H6" s="244"/>
      <c r="I6" s="244"/>
      <c r="J6" s="245"/>
    </row>
    <row r="7" spans="1:10" ht="3" customHeight="1">
      <c r="A7" s="246"/>
      <c r="B7" s="247"/>
      <c r="C7" s="247"/>
      <c r="D7" s="247"/>
      <c r="E7" s="247"/>
      <c r="F7" s="247"/>
      <c r="G7" s="247"/>
      <c r="H7" s="247"/>
      <c r="I7" s="247"/>
      <c r="J7" s="248"/>
    </row>
    <row r="8" spans="1:10" ht="21" customHeight="1">
      <c r="A8" s="249" t="s">
        <v>112</v>
      </c>
      <c r="B8" s="250"/>
      <c r="C8" s="251" t="s">
        <v>167</v>
      </c>
      <c r="D8" s="251"/>
      <c r="E8" s="251"/>
      <c r="F8" s="251"/>
      <c r="G8" s="251"/>
      <c r="H8" s="251"/>
      <c r="I8" s="251"/>
      <c r="J8" s="252"/>
    </row>
    <row r="9" spans="1:10" ht="3" customHeight="1" thickBot="1">
      <c r="A9" s="253"/>
      <c r="B9" s="254"/>
      <c r="C9" s="255"/>
      <c r="D9" s="255"/>
      <c r="E9" s="255"/>
      <c r="F9" s="255"/>
      <c r="G9" s="255"/>
      <c r="H9" s="255"/>
      <c r="I9" s="255"/>
      <c r="J9" s="256"/>
    </row>
    <row r="10" spans="1:10" ht="21" customHeight="1">
      <c r="A10" s="257" t="s">
        <v>113</v>
      </c>
      <c r="B10" s="258"/>
      <c r="C10" s="259" t="s">
        <v>168</v>
      </c>
      <c r="D10" s="260" t="s">
        <v>169</v>
      </c>
      <c r="E10" s="261"/>
      <c r="F10" s="261"/>
      <c r="G10" s="261"/>
      <c r="H10" s="262"/>
      <c r="I10" s="263"/>
      <c r="J10" s="248" t="s">
        <v>114</v>
      </c>
    </row>
    <row r="11" spans="1:10" ht="3" customHeight="1">
      <c r="A11" s="246"/>
      <c r="B11" s="247"/>
      <c r="C11" s="264"/>
      <c r="D11" s="264"/>
      <c r="E11" s="247"/>
      <c r="F11" s="247"/>
      <c r="G11" s="265"/>
      <c r="H11" s="265"/>
      <c r="I11" s="266"/>
      <c r="J11" s="267"/>
    </row>
    <row r="12" spans="1:10" ht="18" customHeight="1">
      <c r="A12" s="249" t="s">
        <v>115</v>
      </c>
      <c r="B12" s="250"/>
      <c r="C12" s="251"/>
      <c r="D12" s="268" t="s">
        <v>170</v>
      </c>
      <c r="E12" s="268"/>
      <c r="F12" s="269"/>
      <c r="G12" s="270" t="s">
        <v>116</v>
      </c>
      <c r="H12" s="271">
        <v>296550224</v>
      </c>
      <c r="I12" s="271"/>
      <c r="J12" s="252"/>
    </row>
    <row r="13" spans="1:10" ht="3" customHeight="1" thickBot="1">
      <c r="A13" s="253"/>
      <c r="B13" s="254"/>
      <c r="C13" s="254"/>
      <c r="D13" s="254"/>
      <c r="E13" s="254"/>
      <c r="F13" s="272"/>
      <c r="G13" s="254"/>
      <c r="H13" s="254"/>
      <c r="I13" s="254"/>
      <c r="J13" s="273"/>
    </row>
    <row r="14" spans="1:10" ht="18" customHeight="1">
      <c r="A14" s="246" t="s">
        <v>117</v>
      </c>
      <c r="B14" s="247"/>
      <c r="C14" s="251"/>
      <c r="D14" s="251" t="s">
        <v>118</v>
      </c>
      <c r="E14" s="274"/>
      <c r="F14" s="275"/>
      <c r="G14" s="247"/>
      <c r="H14" s="276"/>
      <c r="I14" s="276"/>
      <c r="J14" s="248"/>
    </row>
    <row r="15" spans="1:10" ht="3" customHeight="1" thickBot="1">
      <c r="A15" s="246"/>
      <c r="B15" s="247"/>
      <c r="C15" s="247"/>
      <c r="D15" s="247"/>
      <c r="E15" s="247"/>
      <c r="F15" s="254"/>
      <c r="G15" s="247"/>
      <c r="H15" s="247"/>
      <c r="I15" s="247"/>
      <c r="J15" s="248"/>
    </row>
    <row r="16" spans="1:11" ht="21" customHeight="1" thickBot="1">
      <c r="A16" s="277" t="s">
        <v>119</v>
      </c>
      <c r="B16" s="278"/>
      <c r="C16" s="279">
        <v>2004</v>
      </c>
      <c r="D16" s="280" t="s">
        <v>120</v>
      </c>
      <c r="E16" s="278"/>
      <c r="F16" s="281">
        <v>2009</v>
      </c>
      <c r="G16" s="282" t="s">
        <v>121</v>
      </c>
      <c r="H16" s="279" t="s">
        <v>171</v>
      </c>
      <c r="I16" s="279"/>
      <c r="J16" s="283"/>
      <c r="K16" s="284"/>
    </row>
    <row r="17" spans="1:10" ht="18.75" customHeight="1">
      <c r="A17" s="285" t="s">
        <v>122</v>
      </c>
      <c r="B17" s="286"/>
      <c r="C17" s="286"/>
      <c r="D17" s="286"/>
      <c r="E17" s="287"/>
      <c r="F17" s="287"/>
      <c r="G17" s="287"/>
      <c r="H17" s="287"/>
      <c r="I17" s="287"/>
      <c r="J17" s="288"/>
    </row>
    <row r="18" spans="1:11" ht="13.5" customHeight="1">
      <c r="A18" s="234"/>
      <c r="B18" s="235"/>
      <c r="C18" s="289" t="s">
        <v>123</v>
      </c>
      <c r="D18" s="290" t="s">
        <v>124</v>
      </c>
      <c r="E18" s="291" t="s">
        <v>39</v>
      </c>
      <c r="F18" s="291" t="s">
        <v>39</v>
      </c>
      <c r="G18" s="291" t="s">
        <v>125</v>
      </c>
      <c r="H18" s="292" t="s">
        <v>39</v>
      </c>
      <c r="I18" s="293" t="s">
        <v>126</v>
      </c>
      <c r="J18" s="294" t="s">
        <v>127</v>
      </c>
      <c r="K18" s="235"/>
    </row>
    <row r="19" spans="1:11" ht="13.5" customHeight="1">
      <c r="A19" s="234"/>
      <c r="B19" s="235"/>
      <c r="C19" s="295" t="s">
        <v>128</v>
      </c>
      <c r="D19" s="296" t="s">
        <v>129</v>
      </c>
      <c r="E19" s="297" t="s">
        <v>130</v>
      </c>
      <c r="F19" s="297" t="s">
        <v>60</v>
      </c>
      <c r="G19" s="295" t="s">
        <v>131</v>
      </c>
      <c r="H19" s="298" t="s">
        <v>130</v>
      </c>
      <c r="I19" s="299" t="s">
        <v>132</v>
      </c>
      <c r="J19" s="300" t="s">
        <v>133</v>
      </c>
      <c r="K19" s="235"/>
    </row>
    <row r="20" spans="1:11" ht="13.5" customHeight="1" thickBot="1">
      <c r="A20" s="234"/>
      <c r="B20" s="235"/>
      <c r="C20" s="301" t="s">
        <v>134</v>
      </c>
      <c r="D20" s="302">
        <v>39447</v>
      </c>
      <c r="E20" s="303"/>
      <c r="F20" s="304" t="s">
        <v>135</v>
      </c>
      <c r="G20" s="305"/>
      <c r="H20" s="469" t="s">
        <v>136</v>
      </c>
      <c r="I20" s="470"/>
      <c r="J20" s="306" t="s">
        <v>137</v>
      </c>
      <c r="K20" s="235"/>
    </row>
    <row r="21" spans="1:11" ht="21" customHeight="1">
      <c r="A21" s="307" t="s">
        <v>138</v>
      </c>
      <c r="B21" s="308"/>
      <c r="C21" s="309">
        <f>D21+G21+H21+I21+J21</f>
        <v>9209967</v>
      </c>
      <c r="D21" s="310">
        <f aca="true" t="shared" si="0" ref="D21:I21">SUM(D23:D26)</f>
        <v>5189967</v>
      </c>
      <c r="E21" s="310">
        <f t="shared" si="0"/>
        <v>2000000</v>
      </c>
      <c r="F21" s="310">
        <f t="shared" si="0"/>
        <v>0</v>
      </c>
      <c r="G21" s="310">
        <f t="shared" si="0"/>
        <v>2000000</v>
      </c>
      <c r="H21" s="311">
        <f t="shared" si="0"/>
        <v>0</v>
      </c>
      <c r="I21" s="310">
        <f t="shared" si="0"/>
        <v>0</v>
      </c>
      <c r="J21" s="312">
        <f>SUM(D30:J30)</f>
        <v>2020000</v>
      </c>
      <c r="K21" s="235"/>
    </row>
    <row r="22" spans="1:11" ht="3" customHeight="1" thickBot="1">
      <c r="A22" s="307"/>
      <c r="B22" s="284"/>
      <c r="C22" s="313"/>
      <c r="D22" s="314"/>
      <c r="E22" s="315"/>
      <c r="F22" s="316"/>
      <c r="G22" s="316"/>
      <c r="H22" s="316"/>
      <c r="I22" s="316"/>
      <c r="J22" s="317"/>
      <c r="K22" s="235"/>
    </row>
    <row r="23" spans="1:11" ht="15" customHeight="1">
      <c r="A23" s="318" t="s">
        <v>139</v>
      </c>
      <c r="B23" s="319" t="s">
        <v>140</v>
      </c>
      <c r="C23" s="320">
        <f>D23+G23+H23+I23+J23</f>
        <v>8472327</v>
      </c>
      <c r="D23" s="321">
        <v>4452327</v>
      </c>
      <c r="E23" s="322">
        <v>2000000</v>
      </c>
      <c r="F23" s="323"/>
      <c r="G23" s="323">
        <v>2000000</v>
      </c>
      <c r="H23" s="324"/>
      <c r="I23" s="324"/>
      <c r="J23" s="325">
        <v>2020000</v>
      </c>
      <c r="K23" s="235"/>
    </row>
    <row r="24" spans="1:11" ht="15" customHeight="1">
      <c r="A24" s="318"/>
      <c r="B24" s="326" t="s">
        <v>141</v>
      </c>
      <c r="C24" s="327">
        <f>D24+G24+H24+I24+J24</f>
        <v>0</v>
      </c>
      <c r="D24" s="328"/>
      <c r="E24" s="329"/>
      <c r="F24" s="330"/>
      <c r="G24" s="330"/>
      <c r="H24" s="331"/>
      <c r="I24" s="331"/>
      <c r="J24" s="332"/>
      <c r="K24" s="235"/>
    </row>
    <row r="25" spans="1:11" ht="15" customHeight="1">
      <c r="A25" s="234"/>
      <c r="B25" s="333" t="s">
        <v>142</v>
      </c>
      <c r="C25" s="327">
        <f>D25+G25+H25+I25+J25</f>
        <v>737640</v>
      </c>
      <c r="D25" s="328">
        <v>737640</v>
      </c>
      <c r="E25" s="329"/>
      <c r="F25" s="330"/>
      <c r="G25" s="330"/>
      <c r="H25" s="331"/>
      <c r="I25" s="331"/>
      <c r="J25" s="332"/>
      <c r="K25" s="235"/>
    </row>
    <row r="26" spans="1:11" ht="15" customHeight="1">
      <c r="A26" s="234"/>
      <c r="B26" s="334" t="s">
        <v>143</v>
      </c>
      <c r="C26" s="335">
        <f>D26+G26+H26+I26+J26</f>
        <v>0</v>
      </c>
      <c r="D26" s="336"/>
      <c r="E26" s="337"/>
      <c r="F26" s="338"/>
      <c r="G26" s="338"/>
      <c r="H26" s="339"/>
      <c r="I26" s="339"/>
      <c r="J26" s="340"/>
      <c r="K26" s="235"/>
    </row>
    <row r="27" spans="1:11" ht="3" customHeight="1" hidden="1">
      <c r="A27" s="341"/>
      <c r="B27" s="342"/>
      <c r="C27" s="343"/>
      <c r="D27" s="344"/>
      <c r="E27" s="345"/>
      <c r="F27" s="346"/>
      <c r="G27" s="346"/>
      <c r="H27" s="347"/>
      <c r="I27" s="347"/>
      <c r="J27" s="348"/>
      <c r="K27" s="235"/>
    </row>
    <row r="28" spans="1:11" ht="10.5" customHeight="1">
      <c r="A28" s="349"/>
      <c r="B28" s="350"/>
      <c r="C28" s="351"/>
      <c r="D28" s="351"/>
      <c r="E28" s="351"/>
      <c r="F28" s="351"/>
      <c r="G28" s="351"/>
      <c r="H28" s="351"/>
      <c r="I28" s="351"/>
      <c r="J28" s="352"/>
      <c r="K28" s="235"/>
    </row>
    <row r="29" spans="1:11" ht="15" customHeight="1" thickBot="1">
      <c r="A29" s="353"/>
      <c r="B29" s="354"/>
      <c r="C29" s="355" t="s">
        <v>137</v>
      </c>
      <c r="D29" s="356">
        <v>2010</v>
      </c>
      <c r="E29" s="356">
        <v>2011</v>
      </c>
      <c r="F29" s="356">
        <v>2012</v>
      </c>
      <c r="G29" s="356">
        <v>2013</v>
      </c>
      <c r="H29" s="357">
        <v>2014</v>
      </c>
      <c r="I29" s="357">
        <v>2015</v>
      </c>
      <c r="J29" s="358" t="s">
        <v>144</v>
      </c>
      <c r="K29" s="235"/>
    </row>
    <row r="30" spans="1:11" ht="18" customHeight="1">
      <c r="A30" s="353"/>
      <c r="B30" s="359"/>
      <c r="C30" s="360" t="s">
        <v>145</v>
      </c>
      <c r="D30" s="361">
        <f>SUM(D32:D35)</f>
        <v>2020000</v>
      </c>
      <c r="E30" s="361">
        <f aca="true" t="shared" si="1" ref="E30:J30">SUM(E32:E35)</f>
        <v>0</v>
      </c>
      <c r="F30" s="361">
        <f t="shared" si="1"/>
        <v>0</v>
      </c>
      <c r="G30" s="361">
        <f t="shared" si="1"/>
        <v>0</v>
      </c>
      <c r="H30" s="361">
        <f t="shared" si="1"/>
        <v>0</v>
      </c>
      <c r="I30" s="361">
        <f t="shared" si="1"/>
        <v>0</v>
      </c>
      <c r="J30" s="362">
        <f t="shared" si="1"/>
        <v>0</v>
      </c>
      <c r="K30" s="235"/>
    </row>
    <row r="31" spans="1:11" ht="3" customHeight="1" thickBot="1">
      <c r="A31" s="353"/>
      <c r="B31" s="359"/>
      <c r="C31" s="363"/>
      <c r="D31" s="364"/>
      <c r="E31" s="365"/>
      <c r="F31" s="365"/>
      <c r="G31" s="365"/>
      <c r="H31" s="365"/>
      <c r="I31" s="366"/>
      <c r="J31" s="367"/>
      <c r="K31" s="235"/>
    </row>
    <row r="32" spans="1:10" ht="15" customHeight="1">
      <c r="A32" s="234"/>
      <c r="B32" s="354"/>
      <c r="C32" s="368" t="s">
        <v>146</v>
      </c>
      <c r="D32" s="369">
        <v>2020000</v>
      </c>
      <c r="E32" s="370"/>
      <c r="F32" s="370"/>
      <c r="G32" s="370"/>
      <c r="H32" s="370"/>
      <c r="I32" s="371"/>
      <c r="J32" s="372"/>
    </row>
    <row r="33" spans="1:10" ht="15" customHeight="1">
      <c r="A33" s="373" t="s">
        <v>147</v>
      </c>
      <c r="B33" s="374"/>
      <c r="C33" s="375" t="s">
        <v>148</v>
      </c>
      <c r="D33" s="327"/>
      <c r="E33" s="327"/>
      <c r="F33" s="327"/>
      <c r="G33" s="327"/>
      <c r="H33" s="327"/>
      <c r="I33" s="376"/>
      <c r="J33" s="377"/>
    </row>
    <row r="34" spans="1:10" ht="15" customHeight="1">
      <c r="A34" s="467">
        <f>C22-D22-F22-G22-H22-J22</f>
        <v>0</v>
      </c>
      <c r="B34" s="468"/>
      <c r="C34" s="379" t="s">
        <v>142</v>
      </c>
      <c r="D34" s="327"/>
      <c r="E34" s="327"/>
      <c r="F34" s="327"/>
      <c r="G34" s="327"/>
      <c r="H34" s="327"/>
      <c r="I34" s="376"/>
      <c r="J34" s="377"/>
    </row>
    <row r="35" spans="1:10" ht="15" customHeight="1">
      <c r="A35" s="378"/>
      <c r="B35" s="374"/>
      <c r="C35" s="380" t="s">
        <v>32</v>
      </c>
      <c r="D35" s="370"/>
      <c r="E35" s="327"/>
      <c r="F35" s="327"/>
      <c r="G35" s="327"/>
      <c r="H35" s="327"/>
      <c r="I35" s="376"/>
      <c r="J35" s="377"/>
    </row>
    <row r="36" spans="1:10" ht="12.75" customHeight="1" thickBot="1">
      <c r="A36" s="234"/>
      <c r="B36" s="381"/>
      <c r="C36" s="235"/>
      <c r="D36" s="235"/>
      <c r="E36" s="235"/>
      <c r="F36" s="235"/>
      <c r="G36" s="235"/>
      <c r="H36" s="235"/>
      <c r="I36" s="235"/>
      <c r="J36" s="382"/>
    </row>
    <row r="37" spans="1:10" ht="18" customHeight="1" thickBot="1">
      <c r="A37" s="383" t="s">
        <v>149</v>
      </c>
      <c r="B37" s="384"/>
      <c r="C37" s="385"/>
      <c r="D37" s="385"/>
      <c r="E37" s="385"/>
      <c r="F37" s="385"/>
      <c r="G37" s="385"/>
      <c r="H37" s="385"/>
      <c r="I37" s="385"/>
      <c r="J37" s="386"/>
    </row>
    <row r="38" spans="1:10" ht="12.75" customHeight="1">
      <c r="A38" s="318" t="s">
        <v>150</v>
      </c>
      <c r="B38" s="326"/>
      <c r="C38" s="387"/>
      <c r="D38" s="387"/>
      <c r="E38" s="388"/>
      <c r="F38" s="388"/>
      <c r="G38" s="388"/>
      <c r="H38" s="326"/>
      <c r="I38" s="326"/>
      <c r="J38" s="389"/>
    </row>
    <row r="39" spans="1:10" ht="12.75" customHeight="1">
      <c r="A39" s="318"/>
      <c r="B39" s="326"/>
      <c r="C39" s="387"/>
      <c r="D39" s="387"/>
      <c r="E39" s="388"/>
      <c r="F39" s="388"/>
      <c r="G39" s="388"/>
      <c r="H39" s="326"/>
      <c r="I39" s="326"/>
      <c r="J39" s="389"/>
    </row>
    <row r="40" spans="1:10" ht="12.75" customHeight="1">
      <c r="A40" s="318" t="s">
        <v>172</v>
      </c>
      <c r="B40" s="326"/>
      <c r="C40" s="387"/>
      <c r="D40" s="387"/>
      <c r="E40" s="390"/>
      <c r="F40" s="390"/>
      <c r="G40" s="390"/>
      <c r="H40" s="326"/>
      <c r="I40" s="326"/>
      <c r="J40" s="389"/>
    </row>
    <row r="41" spans="1:10" ht="12.75" customHeight="1">
      <c r="A41" s="318" t="s">
        <v>173</v>
      </c>
      <c r="B41" s="326"/>
      <c r="C41" s="326"/>
      <c r="D41" s="326"/>
      <c r="E41" s="326"/>
      <c r="F41" s="326"/>
      <c r="G41" s="326"/>
      <c r="H41" s="326"/>
      <c r="I41" s="326"/>
      <c r="J41" s="389"/>
    </row>
    <row r="42" spans="1:10" ht="12.75" customHeight="1">
      <c r="A42" s="318"/>
      <c r="B42" s="326"/>
      <c r="C42" s="326"/>
      <c r="D42" s="326"/>
      <c r="E42" s="326"/>
      <c r="F42" s="326"/>
      <c r="G42" s="326"/>
      <c r="H42" s="326"/>
      <c r="I42" s="326"/>
      <c r="J42" s="389"/>
    </row>
    <row r="43" spans="1:10" ht="12.75" customHeight="1">
      <c r="A43" s="391"/>
      <c r="B43" s="390"/>
      <c r="C43" s="326"/>
      <c r="D43" s="326"/>
      <c r="E43" s="326"/>
      <c r="F43" s="326"/>
      <c r="G43" s="326"/>
      <c r="H43" s="326"/>
      <c r="I43" s="326"/>
      <c r="J43" s="389"/>
    </row>
    <row r="44" spans="1:10" ht="12.75" customHeight="1">
      <c r="A44" s="318"/>
      <c r="B44" s="390"/>
      <c r="C44" s="390"/>
      <c r="D44" s="326"/>
      <c r="E44" s="326"/>
      <c r="F44" s="326"/>
      <c r="G44" s="326"/>
      <c r="H44" s="326"/>
      <c r="I44" s="326"/>
      <c r="J44" s="389"/>
    </row>
    <row r="45" spans="1:10" ht="12.75" customHeight="1">
      <c r="A45" s="318"/>
      <c r="B45" s="390"/>
      <c r="C45" s="326"/>
      <c r="D45" s="326"/>
      <c r="E45" s="326"/>
      <c r="F45" s="326"/>
      <c r="G45" s="326"/>
      <c r="H45" s="326"/>
      <c r="I45" s="326"/>
      <c r="J45" s="389"/>
    </row>
    <row r="46" spans="1:10" ht="12.75" customHeight="1">
      <c r="A46" s="318"/>
      <c r="B46" s="326"/>
      <c r="C46" s="326"/>
      <c r="D46" s="326"/>
      <c r="E46" s="326"/>
      <c r="F46" s="326"/>
      <c r="G46" s="326"/>
      <c r="H46" s="326"/>
      <c r="I46" s="326"/>
      <c r="J46" s="389"/>
    </row>
    <row r="47" spans="1:10" ht="12.75" customHeight="1">
      <c r="A47" s="318"/>
      <c r="B47" s="326"/>
      <c r="C47" s="326"/>
      <c r="D47" s="326"/>
      <c r="E47" s="326"/>
      <c r="F47" s="326"/>
      <c r="G47" s="326"/>
      <c r="H47" s="326"/>
      <c r="I47" s="326"/>
      <c r="J47" s="389"/>
    </row>
    <row r="48" spans="1:10" ht="12.75" customHeight="1">
      <c r="A48" s="318"/>
      <c r="B48" s="326"/>
      <c r="C48" s="326"/>
      <c r="D48" s="326"/>
      <c r="E48" s="326"/>
      <c r="F48" s="326"/>
      <c r="G48" s="326"/>
      <c r="H48" s="326"/>
      <c r="I48" s="326"/>
      <c r="J48" s="389"/>
    </row>
    <row r="49" spans="1:10" ht="12.75">
      <c r="A49" s="392"/>
      <c r="B49" s="262"/>
      <c r="C49" s="262"/>
      <c r="D49" s="262"/>
      <c r="E49" s="262"/>
      <c r="F49" s="262"/>
      <c r="G49" s="262"/>
      <c r="H49" s="262"/>
      <c r="I49" s="262"/>
      <c r="J49" s="393"/>
    </row>
    <row r="50" spans="1:10" ht="12.75">
      <c r="A50" s="392"/>
      <c r="B50" s="262"/>
      <c r="C50" s="262"/>
      <c r="D50" s="262"/>
      <c r="E50" s="262"/>
      <c r="F50" s="262"/>
      <c r="G50" s="262"/>
      <c r="H50" s="262"/>
      <c r="I50" s="262"/>
      <c r="J50" s="393"/>
    </row>
    <row r="51" spans="1:10" ht="12.75">
      <c r="A51" s="392"/>
      <c r="B51" s="262"/>
      <c r="C51" s="262"/>
      <c r="D51" s="262"/>
      <c r="E51" s="262"/>
      <c r="F51" s="262"/>
      <c r="G51" s="262"/>
      <c r="H51" s="262"/>
      <c r="I51" s="262"/>
      <c r="J51" s="393"/>
    </row>
    <row r="52" spans="1:10" ht="12.75">
      <c r="A52" s="392"/>
      <c r="B52" s="262"/>
      <c r="C52" s="262"/>
      <c r="D52" s="262"/>
      <c r="E52" s="262"/>
      <c r="F52" s="262"/>
      <c r="G52" s="262"/>
      <c r="H52" s="262"/>
      <c r="I52" s="262"/>
      <c r="J52" s="393"/>
    </row>
    <row r="53" spans="1:10" ht="12.75">
      <c r="A53" s="392"/>
      <c r="B53" s="262"/>
      <c r="C53" s="262"/>
      <c r="D53" s="262"/>
      <c r="E53" s="262"/>
      <c r="F53" s="262"/>
      <c r="G53" s="262"/>
      <c r="H53" s="262"/>
      <c r="I53" s="262"/>
      <c r="J53" s="393"/>
    </row>
    <row r="54" spans="1:10" ht="12.75">
      <c r="A54" s="392"/>
      <c r="B54" s="262"/>
      <c r="C54" s="262"/>
      <c r="D54" s="262"/>
      <c r="E54" s="262"/>
      <c r="F54" s="262"/>
      <c r="G54" s="262"/>
      <c r="H54" s="262"/>
      <c r="I54" s="262"/>
      <c r="J54" s="393"/>
    </row>
    <row r="55" spans="1:10" ht="12.75">
      <c r="A55" s="394" t="s">
        <v>151</v>
      </c>
      <c r="B55" s="395"/>
      <c r="C55" s="395"/>
      <c r="D55" s="395"/>
      <c r="E55" s="395"/>
      <c r="F55" s="395"/>
      <c r="G55" s="395"/>
      <c r="H55" s="395"/>
      <c r="I55" s="395"/>
      <c r="J55" s="396"/>
    </row>
    <row r="56" spans="1:10" ht="12.75">
      <c r="A56" s="394" t="s">
        <v>152</v>
      </c>
      <c r="B56" s="247"/>
      <c r="C56" s="247"/>
      <c r="D56" s="247"/>
      <c r="E56" s="247"/>
      <c r="F56" s="247"/>
      <c r="G56" s="247"/>
      <c r="H56" s="247"/>
      <c r="I56" s="247"/>
      <c r="J56" s="248"/>
    </row>
    <row r="57" spans="1:10" ht="12.75">
      <c r="A57" s="246"/>
      <c r="B57" s="247"/>
      <c r="C57" s="247"/>
      <c r="D57" s="247"/>
      <c r="E57" s="247"/>
      <c r="F57" s="247"/>
      <c r="G57" s="247"/>
      <c r="H57" s="247"/>
      <c r="I57" s="247"/>
      <c r="J57" s="248"/>
    </row>
    <row r="58" spans="1:10" ht="12.75">
      <c r="A58" s="249" t="s">
        <v>153</v>
      </c>
      <c r="B58" s="250"/>
      <c r="C58" s="250"/>
      <c r="D58" s="250" t="s">
        <v>56</v>
      </c>
      <c r="E58" s="250"/>
      <c r="F58" s="250"/>
      <c r="G58" s="250" t="s">
        <v>31</v>
      </c>
      <c r="H58" s="250"/>
      <c r="I58" s="250"/>
      <c r="J58" s="397"/>
    </row>
    <row r="59" spans="1:10" ht="12.75">
      <c r="A59" s="246" t="s">
        <v>75</v>
      </c>
      <c r="B59" s="247"/>
      <c r="C59" s="247"/>
      <c r="D59" s="247" t="s">
        <v>170</v>
      </c>
      <c r="E59" s="247"/>
      <c r="F59" s="247"/>
      <c r="G59" s="409">
        <v>39840</v>
      </c>
      <c r="H59" s="247"/>
      <c r="I59" s="247"/>
      <c r="J59" s="248"/>
    </row>
    <row r="60" spans="1:10" ht="12.75">
      <c r="A60" s="246"/>
      <c r="B60" s="247"/>
      <c r="C60" s="247"/>
      <c r="D60" s="247"/>
      <c r="E60" s="247"/>
      <c r="F60" s="247"/>
      <c r="G60" s="247"/>
      <c r="H60" s="247"/>
      <c r="I60" s="247"/>
      <c r="J60" s="248"/>
    </row>
    <row r="61" spans="1:10" ht="12.75">
      <c r="A61" s="246"/>
      <c r="B61" s="247"/>
      <c r="C61" s="247"/>
      <c r="D61" s="247"/>
      <c r="E61" s="247"/>
      <c r="F61" s="247"/>
      <c r="G61" s="247"/>
      <c r="H61" s="247"/>
      <c r="I61" s="247"/>
      <c r="J61" s="248"/>
    </row>
    <row r="62" spans="1:10" ht="13.5" thickBot="1">
      <c r="A62" s="253"/>
      <c r="B62" s="254"/>
      <c r="C62" s="254"/>
      <c r="D62" s="254"/>
      <c r="E62" s="254"/>
      <c r="F62" s="254"/>
      <c r="G62" s="254"/>
      <c r="H62" s="254"/>
      <c r="I62" s="254"/>
      <c r="J62" s="273"/>
    </row>
    <row r="63" spans="1:10" ht="12.75">
      <c r="A63" s="398" t="s">
        <v>154</v>
      </c>
      <c r="B63" s="398"/>
      <c r="C63" s="398"/>
      <c r="D63" s="398"/>
      <c r="E63" s="398"/>
      <c r="F63" s="398"/>
      <c r="G63" s="398"/>
      <c r="H63" s="398"/>
      <c r="I63" s="395"/>
      <c r="J63" s="395"/>
    </row>
    <row r="64" spans="1:10" ht="12.75">
      <c r="A64" s="398" t="s">
        <v>155</v>
      </c>
      <c r="B64" s="398"/>
      <c r="C64" s="398"/>
      <c r="D64" s="398"/>
      <c r="E64" s="398"/>
      <c r="F64" s="398"/>
      <c r="G64" s="398"/>
      <c r="H64" s="398"/>
      <c r="I64" s="398"/>
      <c r="J64" s="398"/>
    </row>
    <row r="65" spans="1:10" ht="12.75">
      <c r="A65" s="398" t="s">
        <v>159</v>
      </c>
      <c r="B65" s="398"/>
      <c r="C65" s="398"/>
      <c r="D65" s="398"/>
      <c r="E65" s="398"/>
      <c r="F65" s="398"/>
      <c r="G65" s="398"/>
      <c r="H65" s="398"/>
      <c r="I65" s="398"/>
      <c r="J65" s="398"/>
    </row>
    <row r="66" spans="1:10" ht="12.75">
      <c r="A66" s="398" t="s">
        <v>156</v>
      </c>
      <c r="B66" s="398"/>
      <c r="C66" s="398"/>
      <c r="D66" s="398" t="s">
        <v>157</v>
      </c>
      <c r="E66" s="398"/>
      <c r="F66" s="398"/>
      <c r="G66" s="398" t="s">
        <v>158</v>
      </c>
      <c r="H66" s="398"/>
      <c r="I66" s="398"/>
      <c r="J66" s="398"/>
    </row>
    <row r="67" spans="1:10" ht="12.75">
      <c r="A67" s="398"/>
      <c r="B67" s="398"/>
      <c r="C67" s="398"/>
      <c r="D67" s="398"/>
      <c r="E67" s="398"/>
      <c r="F67" s="398"/>
      <c r="G67" s="398"/>
      <c r="H67" s="398"/>
      <c r="I67" s="398"/>
      <c r="J67" s="398"/>
    </row>
    <row r="68" spans="1:10" ht="12.75">
      <c r="A68" s="398"/>
      <c r="B68" s="398"/>
      <c r="C68" s="398"/>
      <c r="D68" s="398"/>
      <c r="E68" s="398"/>
      <c r="F68" s="398"/>
      <c r="G68" s="398"/>
      <c r="H68" s="398"/>
      <c r="I68" s="398"/>
      <c r="J68" s="398"/>
    </row>
    <row r="69" spans="1:10" ht="12.75">
      <c r="A69" s="398"/>
      <c r="B69" s="398"/>
      <c r="C69" s="398"/>
      <c r="D69" s="398"/>
      <c r="E69" s="398"/>
      <c r="F69" s="398"/>
      <c r="G69" s="398"/>
      <c r="H69" s="398"/>
      <c r="I69" s="398"/>
      <c r="J69" s="398"/>
    </row>
  </sheetData>
  <mergeCells count="2">
    <mergeCell ref="A34:B34"/>
    <mergeCell ref="H20:I20"/>
  </mergeCells>
  <printOptions/>
  <pageMargins left="0.2362204724409449" right="0" top="0.6692913385826772" bottom="0" header="0.2755905511811024" footer="0.5118110236220472"/>
  <pageSetup horizontalDpi="300" verticalDpi="300" orientation="portrait" paperSize="9" scale="86" r:id="rId1"/>
  <headerFooter alignWithMargins="0">
    <oddHeader xml:space="preserve">&amp;C&amp;"Arial CE,tučné"&amp;14Rozbor hospodaření za rok 2008&amp;16
&amp;14K a p i t á l o v é   v ý d a j e &amp;R&amp;"Arial Narrow,kurzíva"&amp;11Tabulka č.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33.875" style="89" customWidth="1"/>
    <col min="2" max="2" width="5.75390625" style="89" customWidth="1"/>
    <col min="3" max="3" width="9.125" style="89" customWidth="1"/>
    <col min="4" max="4" width="9.625" style="89" customWidth="1"/>
    <col min="5" max="5" width="8.75390625" style="89" customWidth="1"/>
    <col min="6" max="6" width="9.375" style="89" customWidth="1"/>
    <col min="7" max="7" width="8.125" style="89" customWidth="1"/>
    <col min="8" max="8" width="9.625" style="89" customWidth="1"/>
    <col min="9" max="9" width="8.625" style="90" customWidth="1"/>
    <col min="10" max="10" width="9.125" style="90" customWidth="1"/>
    <col min="11" max="11" width="9.75390625" style="90" customWidth="1"/>
    <col min="12" max="16384" width="9.125" style="90" customWidth="1"/>
  </cols>
  <sheetData>
    <row r="1" ht="12.75">
      <c r="A1" s="89" t="s">
        <v>107</v>
      </c>
    </row>
    <row r="2" spans="2:8" ht="15.75" thickBot="1">
      <c r="B2" s="91" t="s">
        <v>160</v>
      </c>
      <c r="C2" s="91"/>
      <c r="D2" s="91"/>
      <c r="E2" s="91"/>
      <c r="F2" s="91"/>
      <c r="G2" s="91"/>
      <c r="H2" s="91"/>
    </row>
    <row r="3" spans="1:17" ht="14.25" thickBot="1" thickTop="1">
      <c r="A3" s="92" t="s">
        <v>82</v>
      </c>
      <c r="B3" s="93" t="s">
        <v>83</v>
      </c>
      <c r="C3" s="94"/>
      <c r="D3" s="95" t="s">
        <v>161</v>
      </c>
      <c r="E3" s="96"/>
      <c r="F3" s="97"/>
      <c r="G3" s="98" t="s">
        <v>162</v>
      </c>
      <c r="H3" s="99"/>
      <c r="I3" s="100"/>
      <c r="J3" s="101" t="s">
        <v>1</v>
      </c>
      <c r="K3" s="102"/>
      <c r="L3" s="471"/>
      <c r="M3" s="472"/>
      <c r="N3" s="472"/>
      <c r="O3" s="472"/>
      <c r="P3" s="472"/>
      <c r="Q3" s="472"/>
    </row>
    <row r="4" spans="1:17" ht="12" customHeight="1" thickBot="1">
      <c r="A4" s="103"/>
      <c r="B4" s="104"/>
      <c r="C4" s="105" t="s">
        <v>79</v>
      </c>
      <c r="D4" s="106" t="s">
        <v>80</v>
      </c>
      <c r="E4" s="107" t="s">
        <v>81</v>
      </c>
      <c r="F4" s="108" t="s">
        <v>79</v>
      </c>
      <c r="G4" s="109" t="s">
        <v>80</v>
      </c>
      <c r="H4" s="110" t="s">
        <v>81</v>
      </c>
      <c r="I4" s="111" t="s">
        <v>79</v>
      </c>
      <c r="J4" s="106" t="s">
        <v>80</v>
      </c>
      <c r="K4" s="110" t="s">
        <v>81</v>
      </c>
      <c r="L4" s="401"/>
      <c r="M4" s="402"/>
      <c r="N4" s="403"/>
      <c r="O4" s="402"/>
      <c r="P4" s="402"/>
      <c r="Q4" s="403"/>
    </row>
    <row r="5" spans="1:17" ht="14.25" customHeight="1">
      <c r="A5" s="112" t="s">
        <v>71</v>
      </c>
      <c r="B5" s="113" t="s">
        <v>72</v>
      </c>
      <c r="C5" s="114">
        <v>240</v>
      </c>
      <c r="D5" s="115">
        <v>30</v>
      </c>
      <c r="E5" s="116">
        <f>SUM(E6:E7)</f>
        <v>270</v>
      </c>
      <c r="F5" s="117">
        <f>F6+F7</f>
        <v>238</v>
      </c>
      <c r="G5" s="117">
        <f>G6+G7</f>
        <v>36</v>
      </c>
      <c r="H5" s="219">
        <f>H6+H7</f>
        <v>274</v>
      </c>
      <c r="I5" s="218">
        <f aca="true" t="shared" si="0" ref="I5:K6">F5/C5*100</f>
        <v>99.16666666666667</v>
      </c>
      <c r="J5" s="118">
        <f t="shared" si="0"/>
        <v>120</v>
      </c>
      <c r="K5" s="119">
        <f t="shared" si="0"/>
        <v>101.48148148148148</v>
      </c>
      <c r="L5" s="401"/>
      <c r="M5" s="402"/>
      <c r="N5" s="402"/>
      <c r="O5" s="404"/>
      <c r="P5" s="404"/>
      <c r="Q5" s="404"/>
    </row>
    <row r="6" spans="1:17" ht="14.25" customHeight="1">
      <c r="A6" s="120" t="s">
        <v>84</v>
      </c>
      <c r="B6" s="121" t="s">
        <v>72</v>
      </c>
      <c r="C6" s="122">
        <v>240</v>
      </c>
      <c r="D6" s="123">
        <v>30</v>
      </c>
      <c r="E6" s="124">
        <f>SUM(C6:D6)</f>
        <v>270</v>
      </c>
      <c r="F6" s="125">
        <v>236</v>
      </c>
      <c r="G6" s="123">
        <v>36</v>
      </c>
      <c r="H6" s="124">
        <f>SUM(F6:G6)</f>
        <v>272</v>
      </c>
      <c r="I6" s="126">
        <f t="shared" si="0"/>
        <v>98.33333333333333</v>
      </c>
      <c r="J6" s="127">
        <f t="shared" si="0"/>
        <v>120</v>
      </c>
      <c r="K6" s="217">
        <f t="shared" si="0"/>
        <v>100.74074074074073</v>
      </c>
      <c r="L6" s="401"/>
      <c r="M6" s="402"/>
      <c r="N6" s="402"/>
      <c r="O6" s="404"/>
      <c r="P6" s="404"/>
      <c r="Q6" s="404"/>
    </row>
    <row r="7" spans="1:17" ht="14.25" customHeight="1" thickBot="1">
      <c r="A7" s="128" t="s">
        <v>85</v>
      </c>
      <c r="B7" s="129" t="s">
        <v>72</v>
      </c>
      <c r="C7" s="130"/>
      <c r="D7" s="131"/>
      <c r="E7" s="132"/>
      <c r="F7" s="133">
        <v>2</v>
      </c>
      <c r="G7" s="134"/>
      <c r="H7" s="124">
        <f>SUM(F7:G7)</f>
        <v>2</v>
      </c>
      <c r="I7" s="135"/>
      <c r="J7" s="136"/>
      <c r="K7" s="222"/>
      <c r="L7" s="401"/>
      <c r="M7" s="402"/>
      <c r="N7" s="402"/>
      <c r="O7" s="404"/>
      <c r="P7" s="404"/>
      <c r="Q7" s="404"/>
    </row>
    <row r="8" spans="1:17" ht="14.25" customHeight="1" thickBot="1">
      <c r="A8" s="137" t="s">
        <v>86</v>
      </c>
      <c r="B8" s="104" t="s">
        <v>72</v>
      </c>
      <c r="C8" s="208"/>
      <c r="D8" s="209"/>
      <c r="E8" s="140"/>
      <c r="F8" s="210"/>
      <c r="G8" s="209">
        <v>1</v>
      </c>
      <c r="H8" s="140">
        <v>1</v>
      </c>
      <c r="I8" s="193"/>
      <c r="J8" s="211"/>
      <c r="K8" s="181"/>
      <c r="L8" s="405"/>
      <c r="M8" s="403"/>
      <c r="N8" s="403"/>
      <c r="O8" s="406"/>
      <c r="P8" s="406"/>
      <c r="Q8" s="406"/>
    </row>
    <row r="9" spans="1:17" ht="14.25" customHeight="1">
      <c r="A9" s="144" t="s">
        <v>87</v>
      </c>
      <c r="B9" s="113"/>
      <c r="C9" s="145"/>
      <c r="D9" s="146"/>
      <c r="E9" s="116"/>
      <c r="F9" s="147"/>
      <c r="G9" s="148"/>
      <c r="H9" s="116"/>
      <c r="I9" s="147"/>
      <c r="J9" s="146"/>
      <c r="K9" s="116"/>
      <c r="L9" s="401"/>
      <c r="M9" s="402"/>
      <c r="N9" s="402"/>
      <c r="O9" s="404"/>
      <c r="P9" s="404"/>
      <c r="Q9" s="404"/>
    </row>
    <row r="10" spans="1:17" s="151" customFormat="1" ht="14.25" customHeight="1" thickBot="1">
      <c r="A10" s="149" t="s">
        <v>88</v>
      </c>
      <c r="B10" s="150" t="s">
        <v>72</v>
      </c>
      <c r="C10" s="212"/>
      <c r="D10" s="213"/>
      <c r="E10" s="214"/>
      <c r="F10" s="206">
        <v>12</v>
      </c>
      <c r="G10" s="215"/>
      <c r="H10" s="207">
        <f>SUM(F10:G10)</f>
        <v>12</v>
      </c>
      <c r="I10" s="216"/>
      <c r="J10" s="213"/>
      <c r="K10" s="217"/>
      <c r="L10" s="407"/>
      <c r="M10" s="408"/>
      <c r="N10" s="408"/>
      <c r="O10" s="406"/>
      <c r="P10" s="406"/>
      <c r="Q10" s="406"/>
    </row>
    <row r="11" spans="1:17" ht="14.25" customHeight="1">
      <c r="A11" s="112" t="s">
        <v>89</v>
      </c>
      <c r="B11" s="152" t="s">
        <v>72</v>
      </c>
      <c r="C11" s="153">
        <v>128316</v>
      </c>
      <c r="D11" s="154">
        <v>1692</v>
      </c>
      <c r="E11" s="155">
        <f>SUM(E12:E13)</f>
        <v>130008</v>
      </c>
      <c r="F11" s="156">
        <f>SUM(F12:F13)</f>
        <v>129961</v>
      </c>
      <c r="G11" s="156">
        <f>SUM(G12:G13)</f>
        <v>2090</v>
      </c>
      <c r="H11" s="221">
        <f>SUM(H12:H13)</f>
        <v>132051</v>
      </c>
      <c r="I11" s="220">
        <f aca="true" t="shared" si="1" ref="I11:K12">F11/C11*100</f>
        <v>101.28199133389444</v>
      </c>
      <c r="J11" s="127">
        <f t="shared" si="1"/>
        <v>123.52245862884162</v>
      </c>
      <c r="K11" s="119">
        <f t="shared" si="1"/>
        <v>101.5714417574303</v>
      </c>
      <c r="L11" s="401"/>
      <c r="M11" s="402"/>
      <c r="N11" s="402"/>
      <c r="O11" s="404"/>
      <c r="P11" s="404"/>
      <c r="Q11" s="404"/>
    </row>
    <row r="12" spans="1:17" ht="14.25" customHeight="1">
      <c r="A12" s="120" t="s">
        <v>84</v>
      </c>
      <c r="B12" s="121" t="s">
        <v>72</v>
      </c>
      <c r="C12" s="157">
        <v>128316</v>
      </c>
      <c r="D12" s="156">
        <v>1692</v>
      </c>
      <c r="E12" s="158">
        <f>SUM(C12:D12)</f>
        <v>130008</v>
      </c>
      <c r="F12" s="159">
        <v>128707</v>
      </c>
      <c r="G12" s="156">
        <v>2090</v>
      </c>
      <c r="H12" s="158">
        <f>SUM(F12:G12)</f>
        <v>130797</v>
      </c>
      <c r="I12" s="126">
        <f t="shared" si="1"/>
        <v>100.30471648118706</v>
      </c>
      <c r="J12" s="127">
        <f t="shared" si="1"/>
        <v>123.52245862884162</v>
      </c>
      <c r="K12" s="217">
        <f t="shared" si="1"/>
        <v>100.60688573010891</v>
      </c>
      <c r="L12" s="401"/>
      <c r="M12" s="402"/>
      <c r="N12" s="402"/>
      <c r="O12" s="404"/>
      <c r="P12" s="404"/>
      <c r="Q12" s="404"/>
    </row>
    <row r="13" spans="1:17" ht="14.25" customHeight="1" thickBot="1">
      <c r="A13" s="128" t="s">
        <v>85</v>
      </c>
      <c r="B13" s="129" t="s">
        <v>72</v>
      </c>
      <c r="C13" s="157"/>
      <c r="D13" s="156"/>
      <c r="E13" s="158"/>
      <c r="F13" s="159">
        <v>1254</v>
      </c>
      <c r="G13" s="156"/>
      <c r="H13" s="400">
        <f>SUM(F13:G13)</f>
        <v>1254</v>
      </c>
      <c r="I13" s="160"/>
      <c r="J13" s="161"/>
      <c r="K13" s="223"/>
      <c r="L13" s="401"/>
      <c r="M13" s="402"/>
      <c r="N13" s="402"/>
      <c r="O13" s="404"/>
      <c r="P13" s="404"/>
      <c r="Q13" s="404"/>
    </row>
    <row r="14" spans="1:17" ht="14.25" customHeight="1">
      <c r="A14" s="112" t="s">
        <v>90</v>
      </c>
      <c r="B14" s="113" t="s">
        <v>29</v>
      </c>
      <c r="C14" s="153">
        <v>26888</v>
      </c>
      <c r="D14" s="162">
        <v>184</v>
      </c>
      <c r="E14" s="155">
        <f>SUM(E15:E18)</f>
        <v>31809</v>
      </c>
      <c r="F14" s="162">
        <f>SUM(F15:F18)</f>
        <v>26561</v>
      </c>
      <c r="G14" s="162">
        <f>SUM(G15:G18)</f>
        <v>306</v>
      </c>
      <c r="H14" s="399">
        <f>SUM(H15:H18)</f>
        <v>31850</v>
      </c>
      <c r="I14" s="163">
        <f aca="true" t="shared" si="2" ref="I14:K15">F14/C14*100</f>
        <v>98.78384409401963</v>
      </c>
      <c r="J14" s="164">
        <f t="shared" si="2"/>
        <v>166.30434782608697</v>
      </c>
      <c r="K14" s="119">
        <f t="shared" si="2"/>
        <v>100.12889433808041</v>
      </c>
      <c r="L14" s="401"/>
      <c r="M14" s="402"/>
      <c r="N14" s="402"/>
      <c r="O14" s="404"/>
      <c r="P14" s="404"/>
      <c r="Q14" s="404"/>
    </row>
    <row r="15" spans="1:17" ht="14.25" customHeight="1">
      <c r="A15" s="120" t="s">
        <v>91</v>
      </c>
      <c r="B15" s="121" t="s">
        <v>29</v>
      </c>
      <c r="C15" s="157">
        <v>26888</v>
      </c>
      <c r="D15" s="156">
        <v>184</v>
      </c>
      <c r="E15" s="158">
        <f>SUM(C15:D15)</f>
        <v>27072</v>
      </c>
      <c r="F15" s="159">
        <v>26321</v>
      </c>
      <c r="G15" s="156">
        <v>141</v>
      </c>
      <c r="H15" s="158">
        <f>F15+G15</f>
        <v>26462</v>
      </c>
      <c r="I15" s="126">
        <f t="shared" si="2"/>
        <v>97.89125260339185</v>
      </c>
      <c r="J15" s="127">
        <f t="shared" si="2"/>
        <v>76.63043478260869</v>
      </c>
      <c r="K15" s="217">
        <f t="shared" si="2"/>
        <v>97.74674940898345</v>
      </c>
      <c r="L15" s="401"/>
      <c r="M15" s="402"/>
      <c r="N15" s="402"/>
      <c r="O15" s="404"/>
      <c r="P15" s="404"/>
      <c r="Q15" s="404"/>
    </row>
    <row r="16" spans="1:17" ht="14.25" customHeight="1">
      <c r="A16" s="120" t="s">
        <v>92</v>
      </c>
      <c r="B16" s="121" t="s">
        <v>29</v>
      </c>
      <c r="C16" s="157"/>
      <c r="D16" s="156"/>
      <c r="E16" s="158">
        <f>SUM(C17:D17)</f>
        <v>0</v>
      </c>
      <c r="F16" s="159">
        <v>240</v>
      </c>
      <c r="G16" s="165"/>
      <c r="H16" s="158">
        <f>F16+G16</f>
        <v>240</v>
      </c>
      <c r="I16" s="126"/>
      <c r="J16" s="127"/>
      <c r="K16" s="217"/>
      <c r="L16" s="401"/>
      <c r="M16" s="402"/>
      <c r="N16" s="402"/>
      <c r="O16" s="404"/>
      <c r="P16" s="404"/>
      <c r="Q16" s="404"/>
    </row>
    <row r="17" spans="1:17" ht="14.25" customHeight="1">
      <c r="A17" s="120" t="s">
        <v>93</v>
      </c>
      <c r="B17" s="121" t="s">
        <v>29</v>
      </c>
      <c r="C17" s="157"/>
      <c r="D17" s="156"/>
      <c r="E17" s="158"/>
      <c r="F17" s="159"/>
      <c r="G17" s="156">
        <v>165</v>
      </c>
      <c r="H17" s="158">
        <f>F17+G17</f>
        <v>165</v>
      </c>
      <c r="I17" s="126"/>
      <c r="J17" s="127"/>
      <c r="K17" s="217"/>
      <c r="L17" s="401"/>
      <c r="M17" s="402"/>
      <c r="N17" s="402"/>
      <c r="O17" s="404"/>
      <c r="P17" s="404"/>
      <c r="Q17" s="404"/>
    </row>
    <row r="18" spans="1:17" ht="14.25" customHeight="1" thickBot="1">
      <c r="A18" s="128" t="s">
        <v>94</v>
      </c>
      <c r="B18" s="129" t="s">
        <v>29</v>
      </c>
      <c r="C18" s="157"/>
      <c r="D18" s="156"/>
      <c r="E18" s="158">
        <v>4737</v>
      </c>
      <c r="F18" s="159"/>
      <c r="G18" s="165"/>
      <c r="H18" s="158">
        <v>4983</v>
      </c>
      <c r="I18" s="166"/>
      <c r="J18" s="167"/>
      <c r="K18" s="224">
        <f>H18/E18*100</f>
        <v>105.19316022799241</v>
      </c>
      <c r="L18" s="401"/>
      <c r="M18" s="402"/>
      <c r="N18" s="402"/>
      <c r="O18" s="404"/>
      <c r="P18" s="404"/>
      <c r="Q18" s="404"/>
    </row>
    <row r="19" spans="1:17" ht="14.25" customHeight="1">
      <c r="A19" s="112" t="s">
        <v>95</v>
      </c>
      <c r="B19" s="113" t="s">
        <v>29</v>
      </c>
      <c r="C19" s="145"/>
      <c r="D19" s="146"/>
      <c r="E19" s="116">
        <f>E20+E21+E22+E23</f>
        <v>2472</v>
      </c>
      <c r="F19" s="168"/>
      <c r="G19" s="148"/>
      <c r="H19" s="155">
        <f>SUM(H20:H23)</f>
        <v>7578</v>
      </c>
      <c r="I19" s="163"/>
      <c r="J19" s="169"/>
      <c r="K19" s="119">
        <f>H19/E19*100</f>
        <v>306.5533980582524</v>
      </c>
      <c r="L19" s="401"/>
      <c r="M19" s="402"/>
      <c r="N19" s="402"/>
      <c r="O19" s="404"/>
      <c r="P19" s="404"/>
      <c r="Q19" s="404"/>
    </row>
    <row r="20" spans="1:17" ht="14.25" customHeight="1">
      <c r="A20" s="120" t="s">
        <v>108</v>
      </c>
      <c r="B20" s="121" t="s">
        <v>29</v>
      </c>
      <c r="C20" s="122"/>
      <c r="D20" s="123"/>
      <c r="E20" s="170">
        <f>SUM(C20:D20)</f>
        <v>0</v>
      </c>
      <c r="F20" s="125"/>
      <c r="G20" s="171"/>
      <c r="H20" s="172">
        <v>1741</v>
      </c>
      <c r="I20" s="126"/>
      <c r="J20" s="127"/>
      <c r="K20" s="217">
        <v>0</v>
      </c>
      <c r="L20" s="401"/>
      <c r="M20" s="402"/>
      <c r="N20" s="402"/>
      <c r="O20" s="404"/>
      <c r="P20" s="404"/>
      <c r="Q20" s="404"/>
    </row>
    <row r="21" spans="1:17" ht="14.25" customHeight="1">
      <c r="A21" s="120" t="s">
        <v>96</v>
      </c>
      <c r="B21" s="121" t="s">
        <v>29</v>
      </c>
      <c r="C21" s="122"/>
      <c r="D21" s="123"/>
      <c r="E21" s="170">
        <v>0</v>
      </c>
      <c r="F21" s="125"/>
      <c r="G21" s="171"/>
      <c r="H21" s="170">
        <v>0</v>
      </c>
      <c r="I21" s="126"/>
      <c r="J21" s="127"/>
      <c r="K21" s="217">
        <v>0</v>
      </c>
      <c r="L21" s="401"/>
      <c r="M21" s="402"/>
      <c r="N21" s="402"/>
      <c r="O21" s="404"/>
      <c r="P21" s="404"/>
      <c r="Q21" s="404"/>
    </row>
    <row r="22" spans="1:17" ht="14.25" customHeight="1">
      <c r="A22" s="120" t="s">
        <v>97</v>
      </c>
      <c r="B22" s="121" t="s">
        <v>29</v>
      </c>
      <c r="C22" s="122"/>
      <c r="D22" s="123"/>
      <c r="E22" s="170">
        <v>760</v>
      </c>
      <c r="F22" s="173"/>
      <c r="G22" s="171"/>
      <c r="H22" s="170">
        <v>675</v>
      </c>
      <c r="I22" s="126"/>
      <c r="J22" s="127"/>
      <c r="K22" s="217">
        <f aca="true" t="shared" si="3" ref="K22:K30">H22/E22*100</f>
        <v>88.81578947368422</v>
      </c>
      <c r="L22" s="401"/>
      <c r="M22" s="402"/>
      <c r="N22" s="402"/>
      <c r="O22" s="404"/>
      <c r="P22" s="404"/>
      <c r="Q22" s="404"/>
    </row>
    <row r="23" spans="1:17" ht="14.25" customHeight="1" thickBot="1">
      <c r="A23" s="128" t="s">
        <v>98</v>
      </c>
      <c r="B23" s="129" t="s">
        <v>29</v>
      </c>
      <c r="C23" s="130"/>
      <c r="D23" s="131"/>
      <c r="E23" s="170">
        <v>1712</v>
      </c>
      <c r="F23" s="174"/>
      <c r="G23" s="134"/>
      <c r="H23" s="170">
        <v>5162</v>
      </c>
      <c r="I23" s="166"/>
      <c r="J23" s="167"/>
      <c r="K23" s="224">
        <f t="shared" si="3"/>
        <v>301.51869158878503</v>
      </c>
      <c r="L23" s="401"/>
      <c r="M23" s="402"/>
      <c r="N23" s="402"/>
      <c r="O23" s="404"/>
      <c r="P23" s="404"/>
      <c r="Q23" s="404"/>
    </row>
    <row r="24" spans="1:17" ht="14.25" customHeight="1" thickBot="1">
      <c r="A24" s="175" t="s">
        <v>99</v>
      </c>
      <c r="B24" s="129" t="s">
        <v>30</v>
      </c>
      <c r="C24" s="176"/>
      <c r="D24" s="177"/>
      <c r="E24" s="178">
        <v>226036</v>
      </c>
      <c r="F24" s="179"/>
      <c r="G24" s="180"/>
      <c r="H24" s="181">
        <v>227268</v>
      </c>
      <c r="I24" s="182"/>
      <c r="J24" s="183"/>
      <c r="K24" s="225">
        <f t="shared" si="3"/>
        <v>100.54504592188856</v>
      </c>
      <c r="L24" s="401"/>
      <c r="M24" s="402"/>
      <c r="N24" s="402"/>
      <c r="O24" s="404"/>
      <c r="P24" s="404"/>
      <c r="Q24" s="404"/>
    </row>
    <row r="25" spans="1:17" ht="14.25" customHeight="1" thickBot="1">
      <c r="A25" s="175" t="s">
        <v>100</v>
      </c>
      <c r="B25" s="129" t="s">
        <v>30</v>
      </c>
      <c r="C25" s="176"/>
      <c r="D25" s="177"/>
      <c r="E25" s="140">
        <v>452.5</v>
      </c>
      <c r="F25" s="179"/>
      <c r="G25" s="180"/>
      <c r="H25" s="140">
        <v>442.31</v>
      </c>
      <c r="I25" s="184"/>
      <c r="J25" s="185"/>
      <c r="K25" s="181">
        <f t="shared" si="3"/>
        <v>97.74806629834254</v>
      </c>
      <c r="L25" s="401"/>
      <c r="M25" s="402"/>
      <c r="N25" s="402"/>
      <c r="O25" s="404"/>
      <c r="P25" s="404"/>
      <c r="Q25" s="404"/>
    </row>
    <row r="26" spans="1:17" ht="14.25" customHeight="1" thickBot="1">
      <c r="A26" s="175" t="s">
        <v>73</v>
      </c>
      <c r="B26" s="186" t="s">
        <v>72</v>
      </c>
      <c r="C26" s="187">
        <v>150960</v>
      </c>
      <c r="D26" s="188">
        <v>1800</v>
      </c>
      <c r="E26" s="178">
        <f>C26+D26</f>
        <v>152760</v>
      </c>
      <c r="F26" s="189">
        <v>148164</v>
      </c>
      <c r="G26" s="162">
        <v>2160</v>
      </c>
      <c r="H26" s="178">
        <f>SUM(F26:G26)</f>
        <v>150324</v>
      </c>
      <c r="I26" s="190">
        <f aca="true" t="shared" si="4" ref="I26:J30">F26/C26*100</f>
        <v>98.14785373608903</v>
      </c>
      <c r="J26" s="143">
        <f t="shared" si="4"/>
        <v>120</v>
      </c>
      <c r="K26" s="181">
        <f t="shared" si="3"/>
        <v>98.40534171249018</v>
      </c>
      <c r="L26" s="401"/>
      <c r="M26" s="402"/>
      <c r="N26" s="402"/>
      <c r="O26" s="404"/>
      <c r="P26" s="404"/>
      <c r="Q26" s="404"/>
    </row>
    <row r="27" spans="1:17" ht="14.25" customHeight="1" thickBot="1">
      <c r="A27" s="191" t="s">
        <v>101</v>
      </c>
      <c r="B27" s="192" t="s">
        <v>2</v>
      </c>
      <c r="C27" s="138">
        <v>85</v>
      </c>
      <c r="D27" s="139">
        <v>94</v>
      </c>
      <c r="E27" s="140">
        <v>89.5</v>
      </c>
      <c r="F27" s="142">
        <v>86.87</v>
      </c>
      <c r="G27" s="142">
        <v>96.76</v>
      </c>
      <c r="H27" s="193">
        <v>87.12</v>
      </c>
      <c r="I27" s="190">
        <f t="shared" si="4"/>
        <v>102.2</v>
      </c>
      <c r="J27" s="143">
        <f t="shared" si="4"/>
        <v>102.93617021276596</v>
      </c>
      <c r="K27" s="181">
        <f t="shared" si="3"/>
        <v>97.34078212290504</v>
      </c>
      <c r="L27" s="401"/>
      <c r="M27" s="402"/>
      <c r="N27" s="402"/>
      <c r="O27" s="404"/>
      <c r="P27" s="404"/>
      <c r="Q27" s="404"/>
    </row>
    <row r="28" spans="1:17" ht="14.25" customHeight="1" thickBot="1">
      <c r="A28" s="191" t="s">
        <v>102</v>
      </c>
      <c r="B28" s="192" t="s">
        <v>2</v>
      </c>
      <c r="C28" s="138">
        <v>75</v>
      </c>
      <c r="D28" s="139">
        <v>93</v>
      </c>
      <c r="E28" s="140">
        <v>84</v>
      </c>
      <c r="F28" s="142">
        <v>72.94</v>
      </c>
      <c r="G28" s="143">
        <v>93.28</v>
      </c>
      <c r="H28" s="181">
        <v>73.08</v>
      </c>
      <c r="I28" s="190">
        <f t="shared" si="4"/>
        <v>97.25333333333333</v>
      </c>
      <c r="J28" s="143">
        <f t="shared" si="4"/>
        <v>100.3010752688172</v>
      </c>
      <c r="K28" s="181">
        <f t="shared" si="3"/>
        <v>87</v>
      </c>
      <c r="L28" s="401"/>
      <c r="M28" s="402"/>
      <c r="N28" s="402"/>
      <c r="O28" s="404"/>
      <c r="P28" s="404"/>
      <c r="Q28" s="404"/>
    </row>
    <row r="29" spans="1:17" ht="14.25" customHeight="1" thickBot="1">
      <c r="A29" s="191" t="s">
        <v>103</v>
      </c>
      <c r="B29" s="192" t="s">
        <v>104</v>
      </c>
      <c r="C29" s="138">
        <v>210</v>
      </c>
      <c r="D29" s="139">
        <v>69</v>
      </c>
      <c r="E29" s="140">
        <v>208.23</v>
      </c>
      <c r="F29" s="141">
        <v>204.37</v>
      </c>
      <c r="G29" s="139">
        <v>67.46</v>
      </c>
      <c r="H29" s="140">
        <v>202.21</v>
      </c>
      <c r="I29" s="190">
        <f t="shared" si="4"/>
        <v>97.31904761904761</v>
      </c>
      <c r="J29" s="143">
        <f t="shared" si="4"/>
        <v>97.76811594202897</v>
      </c>
      <c r="K29" s="181">
        <f t="shared" si="3"/>
        <v>97.1089660471594</v>
      </c>
      <c r="L29" s="401"/>
      <c r="M29" s="402"/>
      <c r="N29" s="402"/>
      <c r="O29" s="404"/>
      <c r="P29" s="404"/>
      <c r="Q29" s="404"/>
    </row>
    <row r="30" spans="1:17" ht="14.25" customHeight="1" thickBot="1">
      <c r="A30" s="194" t="s">
        <v>74</v>
      </c>
      <c r="B30" s="195" t="s">
        <v>72</v>
      </c>
      <c r="C30" s="196">
        <v>5</v>
      </c>
      <c r="D30" s="197"/>
      <c r="E30" s="198">
        <f>SUM(C30:D30)</f>
        <v>5</v>
      </c>
      <c r="F30" s="199">
        <v>5</v>
      </c>
      <c r="G30" s="197"/>
      <c r="H30" s="198">
        <f>F30+G30</f>
        <v>5</v>
      </c>
      <c r="I30" s="200">
        <f t="shared" si="4"/>
        <v>100</v>
      </c>
      <c r="J30" s="201" t="e">
        <f t="shared" si="4"/>
        <v>#DIV/0!</v>
      </c>
      <c r="K30" s="226">
        <f t="shared" si="3"/>
        <v>100</v>
      </c>
      <c r="L30" s="401"/>
      <c r="M30" s="402"/>
      <c r="N30" s="402"/>
      <c r="O30" s="404"/>
      <c r="P30" s="404"/>
      <c r="Q30" s="404"/>
    </row>
    <row r="31" spans="1:8" ht="14.25" customHeight="1" thickTop="1">
      <c r="A31" s="202" t="s">
        <v>105</v>
      </c>
      <c r="B31" s="203"/>
      <c r="C31" s="203"/>
      <c r="D31" s="203"/>
      <c r="E31" s="203"/>
      <c r="F31" s="203" t="s">
        <v>56</v>
      </c>
      <c r="G31" s="204" t="s">
        <v>33</v>
      </c>
      <c r="H31" s="203"/>
    </row>
    <row r="32" spans="1:8" ht="14.25" customHeight="1">
      <c r="A32" s="202" t="s">
        <v>174</v>
      </c>
      <c r="B32" s="205"/>
      <c r="C32" s="203"/>
      <c r="D32" s="203"/>
      <c r="E32" s="203"/>
      <c r="F32" s="203"/>
      <c r="G32" s="203" t="s">
        <v>106</v>
      </c>
      <c r="H32" s="203"/>
    </row>
    <row r="33" spans="2:5" ht="15" customHeight="1">
      <c r="B33" s="203"/>
      <c r="C33" s="203"/>
      <c r="D33" s="203"/>
      <c r="E33" s="203"/>
    </row>
    <row r="35" spans="2:8" ht="12.75">
      <c r="B35" s="202"/>
      <c r="C35" s="202"/>
      <c r="D35" s="202"/>
      <c r="E35" s="202"/>
      <c r="F35" s="202"/>
      <c r="G35" s="202"/>
      <c r="H35" s="202"/>
    </row>
    <row r="36" spans="1:8" ht="12.75">
      <c r="A36" s="202"/>
      <c r="B36" s="202"/>
      <c r="C36" s="202"/>
      <c r="D36" s="202"/>
      <c r="E36" s="202"/>
      <c r="F36" s="202"/>
      <c r="G36" s="202"/>
      <c r="H36" s="202"/>
    </row>
    <row r="37" spans="1:8" ht="12.75">
      <c r="A37" s="202"/>
      <c r="B37" s="202"/>
      <c r="C37" s="202"/>
      <c r="D37" s="202"/>
      <c r="E37" s="202"/>
      <c r="F37" s="202"/>
      <c r="G37" s="202"/>
      <c r="H37" s="202"/>
    </row>
    <row r="38" spans="1:8" ht="12.75">
      <c r="A38" s="202"/>
      <c r="B38" s="202"/>
      <c r="C38" s="202"/>
      <c r="D38" s="202"/>
      <c r="E38" s="202"/>
      <c r="F38" s="202"/>
      <c r="G38" s="202"/>
      <c r="H38" s="202"/>
    </row>
    <row r="39" spans="1:8" ht="12.75">
      <c r="A39" s="202"/>
      <c r="B39" s="202"/>
      <c r="C39" s="202"/>
      <c r="D39" s="202"/>
      <c r="E39" s="202"/>
      <c r="F39" s="202"/>
      <c r="G39" s="202"/>
      <c r="H39" s="202"/>
    </row>
  </sheetData>
  <mergeCells count="2">
    <mergeCell ref="L3:N3"/>
    <mergeCell ref="O3:Q3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R.Pipkova</cp:lastModifiedBy>
  <cp:lastPrinted>2009-03-02T08:49:57Z</cp:lastPrinted>
  <dcterms:created xsi:type="dcterms:W3CDTF">2002-03-19T10:17:09Z</dcterms:created>
  <dcterms:modified xsi:type="dcterms:W3CDTF">2013-02-22T10:34:34Z</dcterms:modified>
  <cp:category/>
  <cp:version/>
  <cp:contentType/>
  <cp:contentStatus/>
</cp:coreProperties>
</file>