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2"/>
  </bookViews>
  <sheets>
    <sheet name="Hlavní čin. PO" sheetId="1" r:id="rId1"/>
    <sheet name="Mzdy " sheetId="2" r:id="rId2"/>
    <sheet name="Doplňk.čin.PO" sheetId="3" r:id="rId3"/>
  </sheets>
  <definedNames/>
  <calcPr fullCalcOnLoad="1"/>
</workbook>
</file>

<file path=xl/sharedStrings.xml><?xml version="1.0" encoding="utf-8"?>
<sst xmlns="http://schemas.openxmlformats.org/spreadsheetml/2006/main" count="155" uniqueCount="91">
  <si>
    <t>v tis.Kč</t>
  </si>
  <si>
    <t>% plnění</t>
  </si>
  <si>
    <t>Index</t>
  </si>
  <si>
    <t>v tis. Kč</t>
  </si>
  <si>
    <t>%</t>
  </si>
  <si>
    <t>TRŽBY celkem</t>
  </si>
  <si>
    <t>plnění</t>
  </si>
  <si>
    <t>NÁKLADY celkem</t>
  </si>
  <si>
    <t>z toho vybrané položky</t>
  </si>
  <si>
    <t>Spotřebované nákupy</t>
  </si>
  <si>
    <t>z toho: spotřební materiál</t>
  </si>
  <si>
    <t xml:space="preserve">           drobný hmotný majetek</t>
  </si>
  <si>
    <t xml:space="preserve">            spotřeba energie</t>
  </si>
  <si>
    <t>Služby</t>
  </si>
  <si>
    <t>z toho: výkony spojů</t>
  </si>
  <si>
    <t xml:space="preserve">           nájemné a služby (nebyt.pr.)</t>
  </si>
  <si>
    <t xml:space="preserve">           úklid</t>
  </si>
  <si>
    <t xml:space="preserve">           náklady na leasing</t>
  </si>
  <si>
    <t xml:space="preserve">           opravy a udržování</t>
  </si>
  <si>
    <t xml:space="preserve">           cestovné</t>
  </si>
  <si>
    <t xml:space="preserve">           náklady na reprezentaci</t>
  </si>
  <si>
    <t>Osobní náklady</t>
  </si>
  <si>
    <t>z toho: ostatní osobní náklady</t>
  </si>
  <si>
    <t xml:space="preserve">           mzdové náklady</t>
  </si>
  <si>
    <t xml:space="preserve">            zákonné soc. pojištění</t>
  </si>
  <si>
    <t xml:space="preserve">            zákon. soc.náklady (FKSP)</t>
  </si>
  <si>
    <t>Daně a poplatky</t>
  </si>
  <si>
    <t xml:space="preserve">             (s výjimkou daně z příjmů)</t>
  </si>
  <si>
    <t>Ostatní náklady</t>
  </si>
  <si>
    <t>z toho: úroky</t>
  </si>
  <si>
    <t xml:space="preserve">            manka a škody</t>
  </si>
  <si>
    <t xml:space="preserve">            jiné ostatní náklady</t>
  </si>
  <si>
    <t>Odpisy</t>
  </si>
  <si>
    <t>z toho: z budov a staveb</t>
  </si>
  <si>
    <t xml:space="preserve">           zařízení</t>
  </si>
  <si>
    <t xml:space="preserve"> (+ zisk, - ztráta)</t>
  </si>
  <si>
    <t xml:space="preserve">          </t>
  </si>
  <si>
    <t>Schválil:</t>
  </si>
  <si>
    <t>HOSPODÁŘSKÝ VÝSLEDEK</t>
  </si>
  <si>
    <t>Uprav. rozp.</t>
  </si>
  <si>
    <t>k UR</t>
  </si>
  <si>
    <t>Skutečnost</t>
  </si>
  <si>
    <r>
      <t xml:space="preserve">HOSP. VÝSLEDEK </t>
    </r>
    <r>
      <rPr>
        <sz val="8"/>
        <rFont val="Arial CE"/>
        <family val="2"/>
      </rPr>
      <t>(+zisk, -ztráta)</t>
    </r>
  </si>
  <si>
    <t>Počet zaměstnanců</t>
  </si>
  <si>
    <t>Hlavní činnost</t>
  </si>
  <si>
    <t>Doplňková činnost</t>
  </si>
  <si>
    <t>Schv. rozp.</t>
  </si>
  <si>
    <t>Oček. skut.</t>
  </si>
  <si>
    <t>Měrná</t>
  </si>
  <si>
    <t>R o k</t>
  </si>
  <si>
    <t xml:space="preserve">      U k a z a t e l</t>
  </si>
  <si>
    <t>jedn.</t>
  </si>
  <si>
    <t>a</t>
  </si>
  <si>
    <t>b</t>
  </si>
  <si>
    <t>přep. os.</t>
  </si>
  <si>
    <t>tis. Kč</t>
  </si>
  <si>
    <t>z toho: platové tarify</t>
  </si>
  <si>
    <t>Průměrný plat</t>
  </si>
  <si>
    <t>Kč</t>
  </si>
  <si>
    <t>Ostatní osobní náklady</t>
  </si>
  <si>
    <t>Kromě toho:</t>
  </si>
  <si>
    <t>výplaty z grantů</t>
  </si>
  <si>
    <t>x</t>
  </si>
  <si>
    <t>Prostředky na platy</t>
  </si>
  <si>
    <r>
      <t xml:space="preserve">Prostředky na platy  </t>
    </r>
    <r>
      <rPr>
        <vertAlign val="superscript"/>
        <sz val="12"/>
        <rFont val="Times New Roman CE"/>
        <family val="1"/>
      </rPr>
      <t>+)</t>
    </r>
  </si>
  <si>
    <t xml:space="preserve">          Tabulka č. 1</t>
  </si>
  <si>
    <t xml:space="preserve">NEINVEST.PŘÍSPĚVEK </t>
  </si>
  <si>
    <t xml:space="preserve">            Tabulka č. 3</t>
  </si>
  <si>
    <t xml:space="preserve">                Tabulka č. 5</t>
  </si>
  <si>
    <t xml:space="preserve">                        Rozbor hospodaření PO za rok 2008</t>
  </si>
  <si>
    <t>2008/07</t>
  </si>
  <si>
    <t xml:space="preserve">        Plnění počtu zaměstnanců a prostředků na platy za rok 2008</t>
  </si>
  <si>
    <r>
      <t xml:space="preserve">Poznámka:  </t>
    </r>
    <r>
      <rPr>
        <vertAlign val="superscript"/>
        <sz val="12"/>
        <rFont val="Times New Roman CE"/>
        <family val="1"/>
      </rPr>
      <t>+)</t>
    </r>
    <r>
      <rPr>
        <sz val="12"/>
        <rFont val="Times New Roman CE"/>
        <family val="1"/>
      </rPr>
      <t xml:space="preserve">  Ve sloupci 1 uveďte limit, event. přípustný objem prostředků na platy, na rok 2008</t>
    </r>
  </si>
  <si>
    <t xml:space="preserve">                       Výpočet přípustného objemu prostředků na platy za rok 2008 přiložte k této tabulce.</t>
  </si>
  <si>
    <t xml:space="preserve">                  Rozbor hospodaření  PO  za rok 2008</t>
  </si>
  <si>
    <t>Organizace:   Divadlo na Vinohradech</t>
  </si>
  <si>
    <t>(odměňující dle § 109, odst.3 d) zákona č. 262/2006 Sb.)</t>
  </si>
  <si>
    <t>Vypracoval/a/:  Hana Černá</t>
  </si>
  <si>
    <t>Telefon:  296 550 247</t>
  </si>
  <si>
    <t>Datum: 22.1.2009</t>
  </si>
  <si>
    <t xml:space="preserve">            ostatní služby</t>
  </si>
  <si>
    <t xml:space="preserve">            ostatní(přísp.na strav.)</t>
  </si>
  <si>
    <t xml:space="preserve">           nehmotný majetek</t>
  </si>
  <si>
    <t>Zpracoval/a/:Mgr.Pipková</t>
  </si>
  <si>
    <t>Schválil/a/:Mgr.Gregorini</t>
  </si>
  <si>
    <t>Dne:27.1.2009</t>
  </si>
  <si>
    <t>telefon:296550215</t>
  </si>
  <si>
    <t>Organizace:Divadlo na Vinohradech</t>
  </si>
  <si>
    <t xml:space="preserve">          ostatní služby</t>
  </si>
  <si>
    <t>Zpracoval:Mgr.Pipková</t>
  </si>
  <si>
    <t>Schválil:Mgr.Gregorini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</si>
</sst>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4"/>
      <name val="Arial CE"/>
      <family val="2"/>
    </font>
    <font>
      <b/>
      <i/>
      <sz val="14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vertAlign val="superscript"/>
      <sz val="12"/>
      <name val="Times New Roman CE"/>
      <family val="1"/>
    </font>
    <font>
      <u val="single"/>
      <sz val="12"/>
      <name val="Times New Roman CE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7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4" fillId="0" borderId="7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164" fontId="10" fillId="0" borderId="36" xfId="0" applyNumberFormat="1" applyFont="1" applyBorder="1" applyAlignment="1">
      <alignment horizontal="right"/>
    </xf>
    <xf numFmtId="1" fontId="10" fillId="0" borderId="3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37" xfId="0" applyNumberFormat="1" applyFont="1" applyBorder="1" applyAlignment="1">
      <alignment horizontal="right"/>
    </xf>
    <xf numFmtId="164" fontId="10" fillId="0" borderId="21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0" fontId="10" fillId="0" borderId="38" xfId="0" applyFont="1" applyBorder="1" applyAlignment="1">
      <alignment/>
    </xf>
    <xf numFmtId="14" fontId="10" fillId="0" borderId="0" xfId="0" applyNumberFormat="1" applyFont="1" applyAlignment="1">
      <alignment/>
    </xf>
    <xf numFmtId="4" fontId="4" fillId="0" borderId="39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41" xfId="0" applyFont="1" applyBorder="1" applyAlignment="1">
      <alignment/>
    </xf>
    <xf numFmtId="4" fontId="4" fillId="0" borderId="6" xfId="0" applyNumberFormat="1" applyFont="1" applyBorder="1" applyAlignment="1">
      <alignment/>
    </xf>
    <xf numFmtId="0" fontId="4" fillId="0" borderId="42" xfId="0" applyFont="1" applyBorder="1" applyAlignment="1">
      <alignment/>
    </xf>
    <xf numFmtId="4" fontId="4" fillId="0" borderId="41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A2" sqref="A2"/>
    </sheetView>
  </sheetViews>
  <sheetFormatPr defaultColWidth="9.00390625" defaultRowHeight="12.75"/>
  <cols>
    <col min="1" max="1" width="25.375" style="0" customWidth="1"/>
    <col min="2" max="4" width="10.125" style="0" customWidth="1"/>
    <col min="5" max="5" width="7.375" style="0" customWidth="1"/>
    <col min="6" max="6" width="10.125" style="0" customWidth="1"/>
    <col min="7" max="7" width="8.625" style="0" customWidth="1"/>
    <col min="8" max="8" width="0.2421875" style="0" hidden="1" customWidth="1"/>
    <col min="9" max="9" width="11.75390625" style="0" customWidth="1"/>
    <col min="10" max="10" width="10.625" style="0" customWidth="1"/>
    <col min="11" max="11" width="9.25390625" style="0" customWidth="1"/>
    <col min="12" max="12" width="11.625" style="0" customWidth="1"/>
    <col min="13" max="13" width="11.125" style="0" customWidth="1"/>
  </cols>
  <sheetData>
    <row r="1" spans="1:6" ht="12.75">
      <c r="A1" s="27" t="s">
        <v>87</v>
      </c>
      <c r="F1" t="s">
        <v>65</v>
      </c>
    </row>
    <row r="2" ht="12.75">
      <c r="F2" s="24"/>
    </row>
    <row r="3" spans="6:7" ht="12.75">
      <c r="F3" s="24"/>
      <c r="G3" s="24"/>
    </row>
    <row r="4" spans="1:5" ht="18">
      <c r="A4" s="7" t="s">
        <v>69</v>
      </c>
      <c r="B4" s="6"/>
      <c r="C4" s="6"/>
      <c r="D4" s="6"/>
      <c r="E4" s="6"/>
    </row>
    <row r="5" spans="1:5" ht="18">
      <c r="A5" s="7"/>
      <c r="B5" s="6"/>
      <c r="C5" s="6"/>
      <c r="D5" s="6"/>
      <c r="E5" s="6"/>
    </row>
    <row r="6" spans="1:5" ht="18.75">
      <c r="A6" s="31" t="s">
        <v>44</v>
      </c>
      <c r="B6" s="6"/>
      <c r="C6" s="6"/>
      <c r="D6" s="6"/>
      <c r="E6" s="6"/>
    </row>
    <row r="7" spans="1:5" ht="18">
      <c r="A7" s="7"/>
      <c r="B7" s="6"/>
      <c r="C7" s="6"/>
      <c r="D7" s="6"/>
      <c r="E7" s="6"/>
    </row>
    <row r="8" spans="6:7" ht="13.5" thickBot="1">
      <c r="F8" s="4"/>
      <c r="G8" s="4" t="s">
        <v>0</v>
      </c>
    </row>
    <row r="9" spans="1:8" ht="13.5" thickTop="1">
      <c r="A9" s="5"/>
      <c r="B9" s="21" t="s">
        <v>46</v>
      </c>
      <c r="C9" s="21" t="s">
        <v>39</v>
      </c>
      <c r="D9" s="8" t="s">
        <v>41</v>
      </c>
      <c r="E9" s="8" t="s">
        <v>1</v>
      </c>
      <c r="F9" s="8" t="s">
        <v>41</v>
      </c>
      <c r="G9" s="18" t="s">
        <v>2</v>
      </c>
      <c r="H9" s="29" t="s">
        <v>47</v>
      </c>
    </row>
    <row r="10" spans="1:8" ht="13.5" thickBot="1">
      <c r="A10" s="11"/>
      <c r="B10" s="22">
        <v>2008</v>
      </c>
      <c r="C10" s="22">
        <v>2008</v>
      </c>
      <c r="D10" s="9">
        <v>2008</v>
      </c>
      <c r="E10" s="9" t="s">
        <v>40</v>
      </c>
      <c r="F10" s="9">
        <v>2007</v>
      </c>
      <c r="G10" s="19" t="s">
        <v>70</v>
      </c>
      <c r="H10" s="30">
        <v>2004</v>
      </c>
    </row>
    <row r="11" spans="1:8" ht="12.75">
      <c r="A11" s="12" t="s">
        <v>5</v>
      </c>
      <c r="B11" s="13">
        <v>31809</v>
      </c>
      <c r="C11" s="13">
        <v>31809</v>
      </c>
      <c r="D11" s="13">
        <v>31850</v>
      </c>
      <c r="E11" s="13">
        <f>D11/C11*100</f>
        <v>100.12889433808041</v>
      </c>
      <c r="F11" s="13">
        <v>30753</v>
      </c>
      <c r="G11" s="76">
        <f>D11/F11</f>
        <v>1.0356713166195168</v>
      </c>
      <c r="H11" s="61"/>
    </row>
    <row r="12" spans="1:8" ht="12.75">
      <c r="A12" s="14"/>
      <c r="B12" s="15"/>
      <c r="C12" s="15"/>
      <c r="D12" s="15"/>
      <c r="E12" s="79"/>
      <c r="F12" s="79"/>
      <c r="G12" s="78"/>
      <c r="H12" s="28"/>
    </row>
    <row r="13" spans="1:8" ht="12.75">
      <c r="A13" s="12" t="s">
        <v>7</v>
      </c>
      <c r="B13" s="13">
        <f>B15+B19+B28+B34+B36+B40</f>
        <v>92162</v>
      </c>
      <c r="C13" s="13">
        <f>C15+C19+C28+C34+C36+C40</f>
        <v>92160</v>
      </c>
      <c r="D13" s="13">
        <f>D15+D19+D28+D34+D36+D40</f>
        <v>97050</v>
      </c>
      <c r="E13" s="13">
        <f aca="true" t="shared" si="0" ref="E13:E47">D13/C13*100</f>
        <v>105.30598958333333</v>
      </c>
      <c r="F13" s="13">
        <f>F15+F19+F28+F34+F36+F40</f>
        <v>93590</v>
      </c>
      <c r="G13" s="76">
        <f aca="true" t="shared" si="1" ref="G13:G47">D13/F13</f>
        <v>1.0369697617266802</v>
      </c>
      <c r="H13" s="28"/>
    </row>
    <row r="14" spans="1:8" ht="12.75">
      <c r="A14" s="3" t="s">
        <v>8</v>
      </c>
      <c r="B14" s="13"/>
      <c r="C14" s="13"/>
      <c r="D14" s="13"/>
      <c r="E14" s="13"/>
      <c r="F14" s="13"/>
      <c r="G14" s="76"/>
      <c r="H14" s="28"/>
    </row>
    <row r="15" spans="1:8" ht="12.75">
      <c r="A15" s="12" t="s">
        <v>9</v>
      </c>
      <c r="B15" s="13">
        <f>B16+B17+B18</f>
        <v>10130</v>
      </c>
      <c r="C15" s="13">
        <f>C16+C17+C18</f>
        <v>10130</v>
      </c>
      <c r="D15" s="13">
        <f>D16+D17+D18</f>
        <v>12413</v>
      </c>
      <c r="E15" s="13">
        <f t="shared" si="0"/>
        <v>122.5370187561698</v>
      </c>
      <c r="F15" s="13">
        <f>F16+F17+F18</f>
        <v>12066</v>
      </c>
      <c r="G15" s="76">
        <f t="shared" si="1"/>
        <v>1.0287584949444721</v>
      </c>
      <c r="H15" s="28"/>
    </row>
    <row r="16" spans="1:8" ht="12.75">
      <c r="A16" s="3" t="s">
        <v>10</v>
      </c>
      <c r="B16" s="13">
        <v>5595</v>
      </c>
      <c r="C16" s="13">
        <v>5595</v>
      </c>
      <c r="D16" s="13">
        <v>6494</v>
      </c>
      <c r="E16" s="13">
        <f t="shared" si="0"/>
        <v>116.06791778373548</v>
      </c>
      <c r="F16" s="13">
        <v>7556</v>
      </c>
      <c r="G16" s="76">
        <f t="shared" si="1"/>
        <v>0.8594494441503441</v>
      </c>
      <c r="H16" s="28"/>
    </row>
    <row r="17" spans="1:8" ht="12.75">
      <c r="A17" s="3" t="s">
        <v>11</v>
      </c>
      <c r="B17" s="13">
        <v>1010</v>
      </c>
      <c r="C17" s="13">
        <v>1010</v>
      </c>
      <c r="D17" s="13">
        <v>1492</v>
      </c>
      <c r="E17" s="13">
        <f t="shared" si="0"/>
        <v>147.72277227722773</v>
      </c>
      <c r="F17" s="13">
        <v>1071</v>
      </c>
      <c r="G17" s="76">
        <f t="shared" si="1"/>
        <v>1.3930905695611577</v>
      </c>
      <c r="H17" s="28"/>
    </row>
    <row r="18" spans="1:8" ht="12.75">
      <c r="A18" s="3" t="s">
        <v>12</v>
      </c>
      <c r="B18" s="13">
        <v>3525</v>
      </c>
      <c r="C18" s="13">
        <v>3525</v>
      </c>
      <c r="D18" s="13">
        <v>4427</v>
      </c>
      <c r="E18" s="13">
        <f t="shared" si="0"/>
        <v>125.58865248226951</v>
      </c>
      <c r="F18" s="13">
        <v>3439</v>
      </c>
      <c r="G18" s="76">
        <f t="shared" si="1"/>
        <v>1.287292817679558</v>
      </c>
      <c r="H18" s="28"/>
    </row>
    <row r="19" spans="1:8" ht="12.75">
      <c r="A19" s="12" t="s">
        <v>13</v>
      </c>
      <c r="B19" s="13">
        <f>B20+B21+B22+B23+B24+B25+B26+B27</f>
        <v>18704</v>
      </c>
      <c r="C19" s="13">
        <f>C20+C21+C22+C23+C24+C25+C26+C27</f>
        <v>18702</v>
      </c>
      <c r="D19" s="13">
        <f>D20+D21+D22+D23+D24+D25+D26+D27</f>
        <v>21431</v>
      </c>
      <c r="E19" s="13">
        <f t="shared" si="0"/>
        <v>114.59202224361032</v>
      </c>
      <c r="F19" s="13">
        <f>F20+F21+F22+F23+F24+F25+F26+F27</f>
        <v>20311</v>
      </c>
      <c r="G19" s="76">
        <f t="shared" si="1"/>
        <v>1.0551425336024813</v>
      </c>
      <c r="H19" s="28"/>
    </row>
    <row r="20" spans="1:8" ht="12.75">
      <c r="A20" s="3" t="s">
        <v>14</v>
      </c>
      <c r="B20" s="13">
        <v>1905</v>
      </c>
      <c r="C20" s="13">
        <v>1905</v>
      </c>
      <c r="D20" s="13">
        <v>2011</v>
      </c>
      <c r="E20" s="13">
        <f t="shared" si="0"/>
        <v>105.56430446194224</v>
      </c>
      <c r="F20" s="13">
        <v>1822</v>
      </c>
      <c r="G20" s="76">
        <f t="shared" si="1"/>
        <v>1.1037321624588365</v>
      </c>
      <c r="H20" s="28"/>
    </row>
    <row r="21" spans="1:8" ht="12.75">
      <c r="A21" s="3" t="s">
        <v>80</v>
      </c>
      <c r="B21" s="13">
        <v>13091</v>
      </c>
      <c r="C21" s="13">
        <v>13089</v>
      </c>
      <c r="D21" s="13">
        <v>15841</v>
      </c>
      <c r="E21" s="13">
        <f t="shared" si="0"/>
        <v>121.02528841011537</v>
      </c>
      <c r="F21" s="13">
        <v>13139</v>
      </c>
      <c r="G21" s="76">
        <f t="shared" si="1"/>
        <v>1.2056473095364943</v>
      </c>
      <c r="H21" s="28"/>
    </row>
    <row r="22" spans="1:8" ht="12.75">
      <c r="A22" s="3" t="s">
        <v>15</v>
      </c>
      <c r="B22" s="13">
        <v>208</v>
      </c>
      <c r="C22" s="13">
        <v>208</v>
      </c>
      <c r="D22" s="13">
        <v>206</v>
      </c>
      <c r="E22" s="13">
        <f t="shared" si="0"/>
        <v>99.03846153846155</v>
      </c>
      <c r="F22" s="13">
        <v>208</v>
      </c>
      <c r="G22" s="76">
        <f t="shared" si="1"/>
        <v>0.9903846153846154</v>
      </c>
      <c r="H22" s="28"/>
    </row>
    <row r="23" spans="1:8" ht="12.75">
      <c r="A23" s="3" t="s">
        <v>16</v>
      </c>
      <c r="B23" s="13">
        <v>300</v>
      </c>
      <c r="C23" s="13">
        <v>300</v>
      </c>
      <c r="D23" s="13">
        <v>333</v>
      </c>
      <c r="E23" s="13">
        <f t="shared" si="0"/>
        <v>111.00000000000001</v>
      </c>
      <c r="F23" s="13">
        <v>507</v>
      </c>
      <c r="G23" s="76">
        <f t="shared" si="1"/>
        <v>0.6568047337278107</v>
      </c>
      <c r="H23" s="28"/>
    </row>
    <row r="24" spans="1:8" ht="12.75">
      <c r="A24" s="3" t="s">
        <v>17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76">
        <v>0</v>
      </c>
      <c r="H24" s="28"/>
    </row>
    <row r="25" spans="1:8" ht="12.75">
      <c r="A25" s="3" t="s">
        <v>18</v>
      </c>
      <c r="B25" s="13">
        <v>3110</v>
      </c>
      <c r="C25" s="13">
        <v>3110</v>
      </c>
      <c r="D25" s="13">
        <v>2931</v>
      </c>
      <c r="E25" s="13">
        <f t="shared" si="0"/>
        <v>94.2443729903537</v>
      </c>
      <c r="F25" s="13">
        <v>4519</v>
      </c>
      <c r="G25" s="76">
        <f t="shared" si="1"/>
        <v>0.6485948218632441</v>
      </c>
      <c r="H25" s="28"/>
    </row>
    <row r="26" spans="1:8" ht="12.75">
      <c r="A26" s="3" t="s">
        <v>19</v>
      </c>
      <c r="B26" s="13">
        <v>75</v>
      </c>
      <c r="C26" s="13">
        <v>75</v>
      </c>
      <c r="D26" s="13">
        <v>98</v>
      </c>
      <c r="E26" s="13">
        <f t="shared" si="0"/>
        <v>130.66666666666666</v>
      </c>
      <c r="F26" s="13">
        <v>105</v>
      </c>
      <c r="G26" s="76">
        <f t="shared" si="1"/>
        <v>0.9333333333333333</v>
      </c>
      <c r="H26" s="28"/>
    </row>
    <row r="27" spans="1:8" ht="12.75">
      <c r="A27" s="3" t="s">
        <v>20</v>
      </c>
      <c r="B27" s="13">
        <v>15</v>
      </c>
      <c r="C27" s="13">
        <v>15</v>
      </c>
      <c r="D27" s="13">
        <v>11</v>
      </c>
      <c r="E27" s="13">
        <f t="shared" si="0"/>
        <v>73.33333333333333</v>
      </c>
      <c r="F27" s="13">
        <v>11</v>
      </c>
      <c r="G27" s="76">
        <f t="shared" si="1"/>
        <v>1</v>
      </c>
      <c r="H27" s="28"/>
    </row>
    <row r="28" spans="1:8" ht="12.75">
      <c r="A28" s="12" t="s">
        <v>21</v>
      </c>
      <c r="B28" s="13">
        <f>B29+B30+B31+B32+B33</f>
        <v>56578</v>
      </c>
      <c r="C28" s="13">
        <f>C29+C30+C31+C32+C33</f>
        <v>56578</v>
      </c>
      <c r="D28" s="13">
        <f>D29+D30+D31+D32+D33</f>
        <v>56261</v>
      </c>
      <c r="E28" s="13">
        <f t="shared" si="0"/>
        <v>99.4397115486585</v>
      </c>
      <c r="F28" s="13">
        <f>F29+F30+F31+F32+F33</f>
        <v>55640</v>
      </c>
      <c r="G28" s="76">
        <f t="shared" si="1"/>
        <v>1.0111610352264557</v>
      </c>
      <c r="H28" s="28"/>
    </row>
    <row r="29" spans="1:8" ht="12.75">
      <c r="A29" s="3" t="s">
        <v>22</v>
      </c>
      <c r="B29" s="13">
        <v>850</v>
      </c>
      <c r="C29" s="13">
        <v>850</v>
      </c>
      <c r="D29" s="13">
        <v>957</v>
      </c>
      <c r="E29" s="13">
        <f t="shared" si="0"/>
        <v>112.58823529411765</v>
      </c>
      <c r="F29" s="13">
        <v>955</v>
      </c>
      <c r="G29" s="76">
        <f t="shared" si="1"/>
        <v>1.0020942408376963</v>
      </c>
      <c r="H29" s="28"/>
    </row>
    <row r="30" spans="1:8" ht="12.75">
      <c r="A30" s="3" t="s">
        <v>23</v>
      </c>
      <c r="B30" s="13">
        <v>39679</v>
      </c>
      <c r="C30" s="13">
        <v>39679</v>
      </c>
      <c r="D30" s="13">
        <v>39329</v>
      </c>
      <c r="E30" s="13">
        <f t="shared" si="0"/>
        <v>99.11792131858161</v>
      </c>
      <c r="F30" s="13">
        <v>38914</v>
      </c>
      <c r="G30" s="76">
        <f t="shared" si="1"/>
        <v>1.0106645423240992</v>
      </c>
      <c r="H30" s="28"/>
    </row>
    <row r="31" spans="1:8" ht="12.75">
      <c r="A31" s="3" t="s">
        <v>24</v>
      </c>
      <c r="B31" s="13">
        <v>14195</v>
      </c>
      <c r="C31" s="13">
        <v>14195</v>
      </c>
      <c r="D31" s="13">
        <v>14101</v>
      </c>
      <c r="E31" s="13">
        <f t="shared" si="0"/>
        <v>99.33779499823882</v>
      </c>
      <c r="F31" s="13">
        <v>13947</v>
      </c>
      <c r="G31" s="76">
        <f t="shared" si="1"/>
        <v>1.0110418011041802</v>
      </c>
      <c r="H31" s="28"/>
    </row>
    <row r="32" spans="1:8" ht="12.75">
      <c r="A32" s="3" t="s">
        <v>25</v>
      </c>
      <c r="B32" s="13">
        <v>794</v>
      </c>
      <c r="C32" s="13">
        <v>794</v>
      </c>
      <c r="D32" s="13">
        <v>786</v>
      </c>
      <c r="E32" s="13">
        <f t="shared" si="0"/>
        <v>98.99244332493703</v>
      </c>
      <c r="F32" s="13">
        <v>778</v>
      </c>
      <c r="G32" s="76">
        <f t="shared" si="1"/>
        <v>1.0102827763496145</v>
      </c>
      <c r="H32" s="28"/>
    </row>
    <row r="33" spans="1:8" ht="12.75">
      <c r="A33" s="3" t="s">
        <v>81</v>
      </c>
      <c r="B33" s="13">
        <v>1060</v>
      </c>
      <c r="C33" s="13">
        <v>1060</v>
      </c>
      <c r="D33" s="13">
        <v>1088</v>
      </c>
      <c r="E33" s="13">
        <f t="shared" si="0"/>
        <v>102.64150943396227</v>
      </c>
      <c r="F33" s="13">
        <v>1046</v>
      </c>
      <c r="G33" s="76">
        <f t="shared" si="1"/>
        <v>1.0401529636711282</v>
      </c>
      <c r="H33" s="28"/>
    </row>
    <row r="34" spans="1:8" ht="12.75">
      <c r="A34" s="12" t="s">
        <v>26</v>
      </c>
      <c r="B34" s="13">
        <v>3</v>
      </c>
      <c r="C34" s="13">
        <v>3</v>
      </c>
      <c r="D34" s="13">
        <v>5</v>
      </c>
      <c r="E34" s="13">
        <f t="shared" si="0"/>
        <v>166.66666666666669</v>
      </c>
      <c r="F34" s="13">
        <v>3</v>
      </c>
      <c r="G34" s="76">
        <f t="shared" si="1"/>
        <v>1.6666666666666667</v>
      </c>
      <c r="H34" s="28"/>
    </row>
    <row r="35" spans="1:8" ht="12.75">
      <c r="A35" s="3" t="s">
        <v>27</v>
      </c>
      <c r="B35" s="13"/>
      <c r="C35" s="13"/>
      <c r="D35" s="13"/>
      <c r="E35" s="13"/>
      <c r="F35" s="13"/>
      <c r="G35" s="76"/>
      <c r="H35" s="28"/>
    </row>
    <row r="36" spans="1:8" ht="12.75">
      <c r="A36" s="12" t="s">
        <v>28</v>
      </c>
      <c r="B36" s="13">
        <f>B37+B38+B39</f>
        <v>1109</v>
      </c>
      <c r="C36" s="13">
        <f>C37+C38+C39</f>
        <v>1109</v>
      </c>
      <c r="D36" s="13">
        <f>D37+D38+D39</f>
        <v>1184</v>
      </c>
      <c r="E36" s="13">
        <f t="shared" si="0"/>
        <v>106.76284941388639</v>
      </c>
      <c r="F36" s="13">
        <f>F37+F38+F39</f>
        <v>1161</v>
      </c>
      <c r="G36" s="76">
        <f t="shared" si="1"/>
        <v>1.0198105081826012</v>
      </c>
      <c r="H36" s="28"/>
    </row>
    <row r="37" spans="1:8" ht="12.75">
      <c r="A37" s="3" t="s">
        <v>29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76">
        <v>0</v>
      </c>
      <c r="H37" s="28"/>
    </row>
    <row r="38" spans="1:8" ht="12.75">
      <c r="A38" s="3" t="s">
        <v>30</v>
      </c>
      <c r="B38" s="13">
        <v>101</v>
      </c>
      <c r="C38" s="13">
        <v>101</v>
      </c>
      <c r="D38" s="13">
        <v>194</v>
      </c>
      <c r="E38" s="13">
        <f t="shared" si="0"/>
        <v>192.07920792079207</v>
      </c>
      <c r="F38" s="13">
        <v>157</v>
      </c>
      <c r="G38" s="76">
        <f t="shared" si="1"/>
        <v>1.2356687898089171</v>
      </c>
      <c r="H38" s="28"/>
    </row>
    <row r="39" spans="1:8" ht="12.75">
      <c r="A39" s="3" t="s">
        <v>31</v>
      </c>
      <c r="B39" s="13">
        <v>1008</v>
      </c>
      <c r="C39" s="13">
        <v>1008</v>
      </c>
      <c r="D39" s="13">
        <v>990</v>
      </c>
      <c r="E39" s="13">
        <f t="shared" si="0"/>
        <v>98.21428571428571</v>
      </c>
      <c r="F39" s="13">
        <v>1004</v>
      </c>
      <c r="G39" s="76">
        <f t="shared" si="1"/>
        <v>0.9860557768924303</v>
      </c>
      <c r="H39" s="28"/>
    </row>
    <row r="40" spans="1:8" ht="12.75">
      <c r="A40" s="12" t="s">
        <v>32</v>
      </c>
      <c r="B40" s="13">
        <f>B41+B42+B43</f>
        <v>5638</v>
      </c>
      <c r="C40" s="13">
        <f>C41+C42+C43</f>
        <v>5638</v>
      </c>
      <c r="D40" s="13">
        <f>D41+D42+D43</f>
        <v>5756</v>
      </c>
      <c r="E40" s="13">
        <f t="shared" si="0"/>
        <v>102.09294075913445</v>
      </c>
      <c r="F40" s="13">
        <f>F41+F42+F43</f>
        <v>4409</v>
      </c>
      <c r="G40" s="76">
        <f t="shared" si="1"/>
        <v>1.3055114538444093</v>
      </c>
      <c r="H40" s="28"/>
    </row>
    <row r="41" spans="1:8" ht="12.75">
      <c r="A41" s="3" t="s">
        <v>33</v>
      </c>
      <c r="B41" s="13">
        <v>1081</v>
      </c>
      <c r="C41" s="13">
        <v>1081</v>
      </c>
      <c r="D41" s="13">
        <v>891</v>
      </c>
      <c r="E41" s="13">
        <f t="shared" si="0"/>
        <v>82.42368177613321</v>
      </c>
      <c r="F41" s="13">
        <v>497</v>
      </c>
      <c r="G41" s="76">
        <f t="shared" si="1"/>
        <v>1.7927565392354126</v>
      </c>
      <c r="H41" s="28"/>
    </row>
    <row r="42" spans="1:8" ht="12.75">
      <c r="A42" s="3" t="s">
        <v>34</v>
      </c>
      <c r="B42" s="13">
        <v>4465</v>
      </c>
      <c r="C42" s="13">
        <v>4465</v>
      </c>
      <c r="D42" s="13">
        <v>4702</v>
      </c>
      <c r="E42" s="13">
        <f t="shared" si="0"/>
        <v>105.30795072788355</v>
      </c>
      <c r="F42" s="13">
        <v>3820</v>
      </c>
      <c r="G42" s="76">
        <f t="shared" si="1"/>
        <v>1.230890052356021</v>
      </c>
      <c r="H42" s="28"/>
    </row>
    <row r="43" spans="1:8" ht="12.75">
      <c r="A43" s="3" t="s">
        <v>82</v>
      </c>
      <c r="B43" s="13">
        <v>92</v>
      </c>
      <c r="C43" s="13">
        <v>92</v>
      </c>
      <c r="D43" s="13">
        <v>163</v>
      </c>
      <c r="E43" s="13">
        <f t="shared" si="0"/>
        <v>177.17391304347828</v>
      </c>
      <c r="F43" s="13">
        <v>92</v>
      </c>
      <c r="G43" s="76">
        <f t="shared" si="1"/>
        <v>1.7717391304347827</v>
      </c>
      <c r="H43" s="28"/>
    </row>
    <row r="44" spans="1:8" ht="12.75">
      <c r="A44" s="12" t="s">
        <v>66</v>
      </c>
      <c r="B44" s="13">
        <v>58408</v>
      </c>
      <c r="C44" s="13">
        <v>58408</v>
      </c>
      <c r="D44" s="13">
        <v>58408</v>
      </c>
      <c r="E44" s="13">
        <f t="shared" si="0"/>
        <v>100</v>
      </c>
      <c r="F44" s="13">
        <v>61832</v>
      </c>
      <c r="G44" s="76">
        <f t="shared" si="1"/>
        <v>0.9446241428386596</v>
      </c>
      <c r="H44" s="28"/>
    </row>
    <row r="45" spans="1:8" ht="12.75">
      <c r="A45" s="12" t="s">
        <v>42</v>
      </c>
      <c r="B45" s="13">
        <f>B44+B11-B13</f>
        <v>-1945</v>
      </c>
      <c r="C45" s="13">
        <f>C44+C11-C13</f>
        <v>-1943</v>
      </c>
      <c r="D45" s="13">
        <f>D44+D11-D13</f>
        <v>-6792</v>
      </c>
      <c r="E45" s="13">
        <f t="shared" si="0"/>
        <v>349.5625321667525</v>
      </c>
      <c r="F45" s="13">
        <f>F44+F11-F13</f>
        <v>-1005</v>
      </c>
      <c r="G45" s="76">
        <f t="shared" si="1"/>
        <v>6.75820895522388</v>
      </c>
      <c r="H45" s="28"/>
    </row>
    <row r="46" spans="1:8" ht="12.75">
      <c r="A46" s="14"/>
      <c r="B46" s="15"/>
      <c r="C46" s="15"/>
      <c r="D46" s="15"/>
      <c r="E46" s="79"/>
      <c r="F46" s="79"/>
      <c r="G46" s="78"/>
      <c r="H46" s="62"/>
    </row>
    <row r="47" spans="1:8" ht="13.5" thickBot="1">
      <c r="A47" s="16" t="s">
        <v>43</v>
      </c>
      <c r="B47" s="17">
        <v>194</v>
      </c>
      <c r="C47" s="17">
        <v>194</v>
      </c>
      <c r="D47" s="17">
        <v>191.09</v>
      </c>
      <c r="E47" s="17">
        <f t="shared" si="0"/>
        <v>98.5</v>
      </c>
      <c r="F47" s="17">
        <v>192.99</v>
      </c>
      <c r="G47" s="77">
        <f t="shared" si="1"/>
        <v>0.9901549303072698</v>
      </c>
      <c r="H47" s="63" t="s">
        <v>36</v>
      </c>
    </row>
    <row r="48" spans="1:7" ht="13.5" thickTop="1">
      <c r="A48" s="4"/>
      <c r="B48" s="4"/>
      <c r="C48" s="4"/>
      <c r="D48" s="4"/>
      <c r="E48" s="4"/>
      <c r="F48" s="4"/>
      <c r="G48" s="4"/>
    </row>
    <row r="49" spans="1:7" ht="12.75">
      <c r="A49" s="4"/>
      <c r="B49" s="4"/>
      <c r="C49" s="4"/>
      <c r="D49" s="4"/>
      <c r="E49" s="4"/>
      <c r="F49" s="4"/>
      <c r="G49" s="4"/>
    </row>
    <row r="50" spans="1:7" ht="12.75">
      <c r="A50" s="4" t="s">
        <v>83</v>
      </c>
      <c r="B50" s="4" t="s">
        <v>84</v>
      </c>
      <c r="C50" s="4"/>
      <c r="D50" s="4"/>
      <c r="E50" s="4"/>
      <c r="F50" s="4" t="s">
        <v>85</v>
      </c>
      <c r="G50" s="4"/>
    </row>
    <row r="51" spans="1:7" ht="12.75">
      <c r="A51" s="4" t="s">
        <v>86</v>
      </c>
      <c r="B51" s="4"/>
      <c r="C51" s="4"/>
      <c r="D51" s="4"/>
      <c r="E51" s="4"/>
      <c r="F51" s="4"/>
      <c r="G51" s="4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6">
      <selection activeCell="A12" sqref="A12"/>
    </sheetView>
  </sheetViews>
  <sheetFormatPr defaultColWidth="9.00390625" defaultRowHeight="12.75"/>
  <cols>
    <col min="1" max="1" width="25.00390625" style="0" customWidth="1"/>
    <col min="3" max="3" width="12.25390625" style="0" customWidth="1"/>
    <col min="4" max="4" width="11.75390625" style="0" customWidth="1"/>
    <col min="5" max="5" width="8.375" style="0" customWidth="1"/>
    <col min="6" max="6" width="11.625" style="0" customWidth="1"/>
    <col min="7" max="7" width="8.375" style="0" customWidth="1"/>
  </cols>
  <sheetData>
    <row r="1" spans="1:7" ht="15.75">
      <c r="A1" s="32" t="s">
        <v>75</v>
      </c>
      <c r="B1" s="33"/>
      <c r="C1" s="33"/>
      <c r="D1" s="33"/>
      <c r="E1" s="33"/>
      <c r="F1" s="33" t="s">
        <v>67</v>
      </c>
      <c r="G1" s="33"/>
    </row>
    <row r="2" spans="1:7" ht="15.75">
      <c r="A2" s="33" t="s">
        <v>76</v>
      </c>
      <c r="B2" s="33"/>
      <c r="C2" s="33"/>
      <c r="D2" s="33"/>
      <c r="E2" s="33"/>
      <c r="F2" s="33"/>
      <c r="G2" s="33"/>
    </row>
    <row r="3" spans="4:7" ht="15.75">
      <c r="D3" s="33"/>
      <c r="E3" s="33"/>
      <c r="F3" s="33"/>
      <c r="G3" s="33"/>
    </row>
    <row r="4" spans="1:7" ht="15.75">
      <c r="A4" s="33"/>
      <c r="B4" s="33"/>
      <c r="C4" s="33"/>
      <c r="D4" s="33"/>
      <c r="E4" s="33"/>
      <c r="F4" s="33"/>
      <c r="G4" s="33"/>
    </row>
    <row r="5" spans="1:7" ht="18.75">
      <c r="A5" s="34" t="s">
        <v>71</v>
      </c>
      <c r="B5" s="33"/>
      <c r="C5" s="33"/>
      <c r="D5" s="33"/>
      <c r="E5" s="33"/>
      <c r="F5" s="33"/>
      <c r="G5" s="33"/>
    </row>
    <row r="6" spans="1:7" ht="16.5" thickBot="1">
      <c r="A6" s="33"/>
      <c r="B6" s="33"/>
      <c r="C6" s="33"/>
      <c r="D6" s="33"/>
      <c r="E6" s="33"/>
      <c r="F6" s="33"/>
      <c r="G6" s="33"/>
    </row>
    <row r="7" spans="1:7" ht="16.5" thickTop="1">
      <c r="A7" s="35"/>
      <c r="B7" s="36" t="s">
        <v>48</v>
      </c>
      <c r="C7" s="37" t="s">
        <v>49</v>
      </c>
      <c r="D7" s="36" t="s">
        <v>41</v>
      </c>
      <c r="E7" s="37" t="s">
        <v>4</v>
      </c>
      <c r="F7" s="36" t="s">
        <v>41</v>
      </c>
      <c r="G7" s="38" t="s">
        <v>2</v>
      </c>
    </row>
    <row r="8" spans="1:7" ht="15.75">
      <c r="A8" s="39" t="s">
        <v>50</v>
      </c>
      <c r="B8" s="40" t="s">
        <v>51</v>
      </c>
      <c r="C8" s="41">
        <v>2008</v>
      </c>
      <c r="D8" s="40">
        <v>2008</v>
      </c>
      <c r="E8" s="41" t="s">
        <v>6</v>
      </c>
      <c r="F8" s="40">
        <v>2007</v>
      </c>
      <c r="G8" s="42" t="s">
        <v>70</v>
      </c>
    </row>
    <row r="9" spans="1:7" ht="16.5" thickBot="1">
      <c r="A9" s="43"/>
      <c r="B9" s="44"/>
      <c r="C9" s="45"/>
      <c r="D9" s="44"/>
      <c r="E9" s="45"/>
      <c r="F9" s="44"/>
      <c r="G9" s="46"/>
    </row>
    <row r="10" spans="1:7" ht="16.5" thickBot="1">
      <c r="A10" s="47" t="s">
        <v>52</v>
      </c>
      <c r="B10" s="48" t="s">
        <v>53</v>
      </c>
      <c r="C10" s="49">
        <v>1</v>
      </c>
      <c r="D10" s="48">
        <v>2</v>
      </c>
      <c r="E10" s="49">
        <v>3</v>
      </c>
      <c r="F10" s="48">
        <v>4</v>
      </c>
      <c r="G10" s="50">
        <v>5</v>
      </c>
    </row>
    <row r="11" spans="1:7" ht="15.75">
      <c r="A11" s="51"/>
      <c r="B11" s="52"/>
      <c r="C11" s="53"/>
      <c r="D11" s="52"/>
      <c r="E11" s="53"/>
      <c r="F11" s="52"/>
      <c r="G11" s="64"/>
    </row>
    <row r="12" spans="1:7" ht="15.75">
      <c r="A12" s="54" t="s">
        <v>44</v>
      </c>
      <c r="B12" s="52"/>
      <c r="C12" s="53"/>
      <c r="D12" s="52"/>
      <c r="E12" s="53"/>
      <c r="F12" s="52"/>
      <c r="G12" s="65"/>
    </row>
    <row r="13" spans="1:7" ht="15.75">
      <c r="A13" s="51"/>
      <c r="B13" s="52"/>
      <c r="C13" s="53"/>
      <c r="D13" s="52"/>
      <c r="E13" s="53"/>
      <c r="F13" s="52"/>
      <c r="G13" s="65"/>
    </row>
    <row r="14" spans="1:7" ht="15.75">
      <c r="A14" s="51" t="s">
        <v>43</v>
      </c>
      <c r="B14" s="55" t="s">
        <v>54</v>
      </c>
      <c r="C14" s="53">
        <v>194</v>
      </c>
      <c r="D14" s="52">
        <v>191.09</v>
      </c>
      <c r="E14" s="66">
        <f>SUM((D14/C14)*100)</f>
        <v>98.5</v>
      </c>
      <c r="F14" s="52">
        <v>192.99</v>
      </c>
      <c r="G14" s="67">
        <f>SUM((D14/F14)*100)</f>
        <v>99.01549303072697</v>
      </c>
    </row>
    <row r="15" spans="1:7" ht="15.75">
      <c r="A15" s="51"/>
      <c r="B15" s="55"/>
      <c r="C15" s="53"/>
      <c r="D15" s="52"/>
      <c r="E15" s="53"/>
      <c r="F15" s="52"/>
      <c r="G15" s="65"/>
    </row>
    <row r="16" spans="1:7" ht="18.75">
      <c r="A16" s="51" t="s">
        <v>64</v>
      </c>
      <c r="B16" s="55" t="s">
        <v>55</v>
      </c>
      <c r="C16" s="68">
        <v>39679</v>
      </c>
      <c r="D16" s="69">
        <v>39328</v>
      </c>
      <c r="E16" s="66">
        <f>SUM((D16/C16)*100)</f>
        <v>99.11540109377756</v>
      </c>
      <c r="F16" s="69">
        <v>38914</v>
      </c>
      <c r="G16" s="67">
        <f>SUM((D16/F16)*100)</f>
        <v>101.0638844631752</v>
      </c>
    </row>
    <row r="17" spans="1:7" ht="15.75">
      <c r="A17" s="51" t="s">
        <v>56</v>
      </c>
      <c r="B17" s="55" t="s">
        <v>55</v>
      </c>
      <c r="C17" s="70">
        <v>31000</v>
      </c>
      <c r="D17" s="69">
        <v>27463</v>
      </c>
      <c r="E17" s="66">
        <f>SUM((D17/C17)*100)</f>
        <v>88.59032258064516</v>
      </c>
      <c r="F17" s="69">
        <v>27592</v>
      </c>
      <c r="G17" s="67">
        <f>SUM((D17/F17)*100)</f>
        <v>99.53247318063207</v>
      </c>
    </row>
    <row r="18" spans="1:7" ht="15.75">
      <c r="A18" s="51"/>
      <c r="B18" s="55"/>
      <c r="C18" s="53"/>
      <c r="D18" s="52"/>
      <c r="E18" s="53"/>
      <c r="F18" s="52"/>
      <c r="G18" s="65"/>
    </row>
    <row r="19" spans="1:7" ht="15.75">
      <c r="A19" s="51" t="s">
        <v>57</v>
      </c>
      <c r="B19" s="55" t="s">
        <v>58</v>
      </c>
      <c r="C19" s="71">
        <f>CEILING(C16*1000/C14/12,1)</f>
        <v>17045</v>
      </c>
      <c r="D19" s="71">
        <f>CEILING(D16*1000/D14/12,1)</f>
        <v>17151</v>
      </c>
      <c r="E19" s="72">
        <f>SUM((D19/C19)*100)</f>
        <v>100.62188325022001</v>
      </c>
      <c r="F19" s="71">
        <f>CEILING(F16*1000/F14/12,1)</f>
        <v>16804</v>
      </c>
      <c r="G19" s="67">
        <f>SUM((D19/F19)*100)</f>
        <v>102.06498452749346</v>
      </c>
    </row>
    <row r="20" spans="1:7" ht="15.75">
      <c r="A20" s="51"/>
      <c r="B20" s="55"/>
      <c r="C20" s="53"/>
      <c r="D20" s="52"/>
      <c r="E20" s="53"/>
      <c r="F20" s="52"/>
      <c r="G20" s="65"/>
    </row>
    <row r="21" spans="1:7" ht="15.75">
      <c r="A21" s="51" t="s">
        <v>59</v>
      </c>
      <c r="B21" s="55" t="s">
        <v>55</v>
      </c>
      <c r="C21" s="53">
        <v>900</v>
      </c>
      <c r="D21" s="52">
        <v>958</v>
      </c>
      <c r="E21" s="66">
        <f>SUM((D21/C21)*100)</f>
        <v>106.44444444444446</v>
      </c>
      <c r="F21" s="52">
        <v>955</v>
      </c>
      <c r="G21" s="67">
        <f>SUM((D21/F21)*100)</f>
        <v>100.31413612565446</v>
      </c>
    </row>
    <row r="22" spans="1:7" ht="15.75">
      <c r="A22" s="51"/>
      <c r="B22" s="52"/>
      <c r="C22" s="53"/>
      <c r="D22" s="52"/>
      <c r="E22" s="53"/>
      <c r="F22" s="52"/>
      <c r="G22" s="65"/>
    </row>
    <row r="23" spans="1:7" ht="15.75">
      <c r="A23" s="56" t="s">
        <v>60</v>
      </c>
      <c r="B23" s="52"/>
      <c r="C23" s="53"/>
      <c r="D23" s="52"/>
      <c r="E23" s="53"/>
      <c r="F23" s="52"/>
      <c r="G23" s="65"/>
    </row>
    <row r="24" spans="1:7" ht="15.75">
      <c r="A24" s="51" t="s">
        <v>61</v>
      </c>
      <c r="B24" s="55" t="s">
        <v>55</v>
      </c>
      <c r="C24" s="57" t="s">
        <v>62</v>
      </c>
      <c r="D24" s="52"/>
      <c r="E24" s="57" t="s">
        <v>62</v>
      </c>
      <c r="F24" s="52"/>
      <c r="G24" s="65"/>
    </row>
    <row r="25" spans="1:7" ht="15.75">
      <c r="A25" s="51"/>
      <c r="B25" s="52"/>
      <c r="C25" s="53"/>
      <c r="D25" s="52"/>
      <c r="E25" s="53"/>
      <c r="F25" s="52"/>
      <c r="G25" s="65"/>
    </row>
    <row r="26" spans="1:7" ht="15.75">
      <c r="A26" s="51"/>
      <c r="B26" s="52"/>
      <c r="C26" s="53"/>
      <c r="D26" s="52"/>
      <c r="E26" s="53"/>
      <c r="F26" s="52"/>
      <c r="G26" s="65"/>
    </row>
    <row r="27" spans="1:7" ht="15.75">
      <c r="A27" s="54" t="s">
        <v>45</v>
      </c>
      <c r="B27" s="52"/>
      <c r="C27" s="53"/>
      <c r="D27" s="52"/>
      <c r="E27" s="53"/>
      <c r="F27" s="52"/>
      <c r="G27" s="65"/>
    </row>
    <row r="28" spans="1:7" ht="15.75">
      <c r="A28" s="51"/>
      <c r="B28" s="52"/>
      <c r="C28" s="53"/>
      <c r="D28" s="52"/>
      <c r="E28" s="53"/>
      <c r="F28" s="52"/>
      <c r="G28" s="65"/>
    </row>
    <row r="29" spans="1:7" ht="15.75">
      <c r="A29" s="51" t="s">
        <v>43</v>
      </c>
      <c r="B29" s="55" t="s">
        <v>54</v>
      </c>
      <c r="C29" s="57" t="s">
        <v>62</v>
      </c>
      <c r="D29" s="52">
        <v>1.78</v>
      </c>
      <c r="E29" s="57" t="s">
        <v>62</v>
      </c>
      <c r="F29" s="52">
        <v>0.8</v>
      </c>
      <c r="G29" s="67">
        <f>SUM((D29/F29)*100)</f>
        <v>222.5</v>
      </c>
    </row>
    <row r="30" spans="1:7" ht="15.75">
      <c r="A30" s="51"/>
      <c r="B30" s="55"/>
      <c r="C30" s="57"/>
      <c r="D30" s="52"/>
      <c r="E30" s="57"/>
      <c r="F30" s="52"/>
      <c r="G30" s="65"/>
    </row>
    <row r="31" spans="1:7" ht="15.75">
      <c r="A31" s="51" t="s">
        <v>63</v>
      </c>
      <c r="B31" s="55" t="s">
        <v>55</v>
      </c>
      <c r="C31" s="57" t="s">
        <v>62</v>
      </c>
      <c r="D31" s="52">
        <v>367</v>
      </c>
      <c r="E31" s="57" t="s">
        <v>62</v>
      </c>
      <c r="F31" s="52">
        <v>161</v>
      </c>
      <c r="G31" s="67">
        <f>SUM((D31/F31)*100)</f>
        <v>227.9503105590062</v>
      </c>
    </row>
    <row r="32" spans="1:7" ht="15.75">
      <c r="A32" s="51"/>
      <c r="B32" s="55"/>
      <c r="C32" s="57"/>
      <c r="D32" s="52"/>
      <c r="E32" s="57"/>
      <c r="F32" s="52"/>
      <c r="G32" s="65"/>
    </row>
    <row r="33" spans="1:7" ht="15.75">
      <c r="A33" s="51" t="s">
        <v>57</v>
      </c>
      <c r="B33" s="55" t="s">
        <v>58</v>
      </c>
      <c r="C33" s="55" t="s">
        <v>62</v>
      </c>
      <c r="D33" s="73">
        <f>SUM(((D31*1000)/D29)/12)</f>
        <v>17181.647940074905</v>
      </c>
      <c r="E33" s="55" t="s">
        <v>62</v>
      </c>
      <c r="F33" s="73">
        <f>SUM(((F31*1000)/F29)/12)</f>
        <v>16770.833333333332</v>
      </c>
      <c r="G33" s="67">
        <f>SUM((D33/F33)*100)</f>
        <v>102.44957777932864</v>
      </c>
    </row>
    <row r="34" spans="1:7" ht="15.75">
      <c r="A34" s="51"/>
      <c r="B34" s="55"/>
      <c r="C34" s="57"/>
      <c r="D34" s="52"/>
      <c r="E34" s="57"/>
      <c r="F34" s="52"/>
      <c r="G34" s="65"/>
    </row>
    <row r="35" spans="1:7" ht="15.75">
      <c r="A35" s="51" t="s">
        <v>59</v>
      </c>
      <c r="B35" s="55"/>
      <c r="C35" s="57"/>
      <c r="D35" s="52"/>
      <c r="E35" s="57"/>
      <c r="F35" s="52"/>
      <c r="G35" s="65"/>
    </row>
    <row r="36" spans="1:7" ht="16.5" thickBot="1">
      <c r="A36" s="58"/>
      <c r="B36" s="59"/>
      <c r="C36" s="60"/>
      <c r="D36" s="59"/>
      <c r="E36" s="60"/>
      <c r="F36" s="59"/>
      <c r="G36" s="74"/>
    </row>
    <row r="37" spans="1:7" ht="16.5" thickTop="1">
      <c r="A37" s="33"/>
      <c r="B37" s="33"/>
      <c r="C37" s="33"/>
      <c r="D37" s="33"/>
      <c r="E37" s="33"/>
      <c r="F37" s="33"/>
      <c r="G37" s="33"/>
    </row>
    <row r="38" spans="1:7" ht="18.75">
      <c r="A38" s="33" t="s">
        <v>72</v>
      </c>
      <c r="B38" s="33"/>
      <c r="C38" s="33"/>
      <c r="D38" s="33"/>
      <c r="E38" s="33"/>
      <c r="F38" s="33"/>
      <c r="G38" s="33"/>
    </row>
    <row r="39" spans="1:7" ht="15.75">
      <c r="A39" s="33" t="s">
        <v>73</v>
      </c>
      <c r="B39" s="33"/>
      <c r="C39" s="33"/>
      <c r="D39" s="33"/>
      <c r="E39" s="33"/>
      <c r="F39" s="33"/>
      <c r="G39" s="33"/>
    </row>
    <row r="40" spans="1:7" ht="15.75">
      <c r="A40" s="33"/>
      <c r="B40" s="33"/>
      <c r="C40" s="33"/>
      <c r="D40" s="33"/>
      <c r="E40" s="33"/>
      <c r="F40" s="33"/>
      <c r="G40" s="33"/>
    </row>
    <row r="41" spans="1:7" ht="15.75">
      <c r="A41" s="33"/>
      <c r="B41" s="33"/>
      <c r="C41" s="33"/>
      <c r="D41" s="33"/>
      <c r="E41" s="33"/>
      <c r="F41" s="33"/>
      <c r="G41" s="33"/>
    </row>
    <row r="42" spans="1:7" ht="15.75">
      <c r="A42" s="33" t="s">
        <v>77</v>
      </c>
      <c r="B42" s="33"/>
      <c r="C42" s="33" t="s">
        <v>78</v>
      </c>
      <c r="D42" s="33"/>
      <c r="E42" s="33" t="s">
        <v>79</v>
      </c>
      <c r="G42" s="75"/>
    </row>
    <row r="43" spans="1:7" ht="15.75">
      <c r="A43" s="33"/>
      <c r="B43" s="33"/>
      <c r="C43" s="33"/>
      <c r="D43" s="33"/>
      <c r="E43" s="33" t="s">
        <v>37</v>
      </c>
      <c r="G43" s="33"/>
    </row>
    <row r="44" spans="1:7" ht="15.75">
      <c r="A44" s="33"/>
      <c r="B44" s="33"/>
      <c r="C44" s="33"/>
      <c r="D44" s="33"/>
      <c r="E44" s="33"/>
      <c r="F44" s="33"/>
      <c r="G44" s="33"/>
    </row>
    <row r="45" spans="1:7" ht="15.75">
      <c r="A45" s="33"/>
      <c r="B45" s="33"/>
      <c r="C45" s="33"/>
      <c r="D45" s="33"/>
      <c r="E45" s="33"/>
      <c r="F45" s="33"/>
      <c r="G45" s="33"/>
    </row>
    <row r="46" spans="1:7" ht="15.75">
      <c r="A46" s="33"/>
      <c r="B46" s="33"/>
      <c r="C46" s="33"/>
      <c r="D46" s="33"/>
      <c r="E46" s="33"/>
      <c r="F46" s="33"/>
      <c r="G46" s="3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workbookViewId="0" topLeftCell="A1">
      <selection activeCell="A50" sqref="A50"/>
    </sheetView>
  </sheetViews>
  <sheetFormatPr defaultColWidth="9.00390625" defaultRowHeight="12.75"/>
  <cols>
    <col min="1" max="1" width="26.75390625" style="0" customWidth="1"/>
    <col min="2" max="3" width="12.375" style="0" customWidth="1"/>
    <col min="4" max="4" width="8.75390625" style="0" customWidth="1"/>
    <col min="5" max="5" width="10.75390625" style="0" customWidth="1"/>
    <col min="6" max="6" width="9.875" style="0" customWidth="1"/>
    <col min="7" max="7" width="13.75390625" style="0" customWidth="1"/>
    <col min="8" max="8" width="26.125" style="0" customWidth="1"/>
    <col min="9" max="9" width="11.75390625" style="0" customWidth="1"/>
    <col min="10" max="10" width="10.625" style="0" customWidth="1"/>
    <col min="11" max="11" width="9.25390625" style="0" customWidth="1"/>
    <col min="12" max="12" width="11.625" style="0" customWidth="1"/>
    <col min="13" max="13" width="11.125" style="0" customWidth="1"/>
  </cols>
  <sheetData>
    <row r="1" spans="1:5" ht="12.75">
      <c r="A1" s="27" t="s">
        <v>87</v>
      </c>
      <c r="E1" t="s">
        <v>68</v>
      </c>
    </row>
    <row r="4" spans="1:4" ht="18">
      <c r="A4" s="2" t="s">
        <v>74</v>
      </c>
      <c r="D4" s="23"/>
    </row>
    <row r="5" spans="1:4" ht="18">
      <c r="A5" s="2"/>
      <c r="D5" s="23"/>
    </row>
    <row r="6" spans="1:4" ht="18.75">
      <c r="A6" s="31" t="s">
        <v>45</v>
      </c>
      <c r="D6" s="23"/>
    </row>
    <row r="7" spans="1:6" ht="13.5" thickBot="1">
      <c r="A7" s="1"/>
      <c r="F7" s="4" t="s">
        <v>3</v>
      </c>
    </row>
    <row r="8" spans="1:6" ht="13.5" thickTop="1">
      <c r="A8" s="10"/>
      <c r="B8" s="8" t="s">
        <v>46</v>
      </c>
      <c r="C8" s="25" t="s">
        <v>41</v>
      </c>
      <c r="D8" s="8" t="s">
        <v>4</v>
      </c>
      <c r="E8" s="8" t="s">
        <v>41</v>
      </c>
      <c r="F8" s="18" t="s">
        <v>2</v>
      </c>
    </row>
    <row r="9" spans="1:6" ht="13.5" thickBot="1">
      <c r="A9" s="11"/>
      <c r="B9" s="9">
        <v>2008</v>
      </c>
      <c r="C9" s="26">
        <v>2008</v>
      </c>
      <c r="D9" s="9" t="s">
        <v>6</v>
      </c>
      <c r="E9" s="9">
        <v>2007</v>
      </c>
      <c r="F9" s="19" t="s">
        <v>70</v>
      </c>
    </row>
    <row r="10" spans="1:6" ht="12.75">
      <c r="A10" s="12" t="s">
        <v>5</v>
      </c>
      <c r="B10" s="13">
        <v>2472</v>
      </c>
      <c r="C10" s="81">
        <v>7578</v>
      </c>
      <c r="D10" s="80">
        <f>C10/B10*100</f>
        <v>306.5533980582524</v>
      </c>
      <c r="E10" s="13">
        <v>3632</v>
      </c>
      <c r="F10" s="76">
        <f>C10/E10</f>
        <v>2.086453744493392</v>
      </c>
    </row>
    <row r="11" spans="1:6" ht="12.75">
      <c r="A11" s="14"/>
      <c r="B11" s="15"/>
      <c r="C11" s="15"/>
      <c r="D11" s="82"/>
      <c r="E11" s="15"/>
      <c r="F11" s="78"/>
    </row>
    <row r="12" spans="1:6" ht="12.75">
      <c r="A12" s="12" t="s">
        <v>7</v>
      </c>
      <c r="B12" s="13">
        <v>497</v>
      </c>
      <c r="C12" s="13">
        <v>1111</v>
      </c>
      <c r="D12" s="80">
        <f>C12/B12*100</f>
        <v>223.54124748490943</v>
      </c>
      <c r="E12" s="13">
        <v>819</v>
      </c>
      <c r="F12" s="76">
        <f>C12/E12</f>
        <v>1.3565323565323566</v>
      </c>
    </row>
    <row r="13" spans="1:6" ht="12.75">
      <c r="A13" s="3" t="s">
        <v>8</v>
      </c>
      <c r="B13" s="13"/>
      <c r="C13" s="13"/>
      <c r="D13" s="80"/>
      <c r="E13" s="13"/>
      <c r="F13" s="76"/>
    </row>
    <row r="14" spans="1:6" ht="12.75">
      <c r="A14" s="12" t="s">
        <v>9</v>
      </c>
      <c r="B14" s="13">
        <v>415</v>
      </c>
      <c r="C14" s="13">
        <v>487</v>
      </c>
      <c r="D14" s="80">
        <f>C14/B14*100</f>
        <v>117.34939759036145</v>
      </c>
      <c r="E14" s="13">
        <v>550</v>
      </c>
      <c r="F14" s="76">
        <f>C14/E14</f>
        <v>0.8854545454545455</v>
      </c>
    </row>
    <row r="15" spans="1:6" ht="12.75">
      <c r="A15" s="3" t="s">
        <v>10</v>
      </c>
      <c r="B15" s="13">
        <v>140</v>
      </c>
      <c r="C15" s="13">
        <v>92</v>
      </c>
      <c r="D15" s="80">
        <f>C15/B15*100</f>
        <v>65.71428571428571</v>
      </c>
      <c r="E15" s="13">
        <v>215</v>
      </c>
      <c r="F15" s="76">
        <f>C15/E15</f>
        <v>0.42790697674418604</v>
      </c>
    </row>
    <row r="16" spans="1:6" ht="12.75">
      <c r="A16" s="3"/>
      <c r="B16" s="13"/>
      <c r="C16" s="13"/>
      <c r="D16" s="80"/>
      <c r="E16" s="13"/>
      <c r="F16" s="76"/>
    </row>
    <row r="17" spans="1:6" ht="12.75">
      <c r="A17" s="3"/>
      <c r="B17" s="13"/>
      <c r="C17" s="13"/>
      <c r="D17" s="80"/>
      <c r="E17" s="13"/>
      <c r="F17" s="76"/>
    </row>
    <row r="18" spans="1:6" ht="12.75">
      <c r="A18" s="3" t="s">
        <v>11</v>
      </c>
      <c r="B18" s="13"/>
      <c r="C18" s="13"/>
      <c r="D18" s="80"/>
      <c r="E18" s="13"/>
      <c r="F18" s="76"/>
    </row>
    <row r="19" spans="1:6" ht="12.75">
      <c r="A19" s="3" t="s">
        <v>12</v>
      </c>
      <c r="B19" s="13">
        <v>275</v>
      </c>
      <c r="C19" s="13">
        <v>395</v>
      </c>
      <c r="D19" s="80">
        <f>C19/B19*100</f>
        <v>143.63636363636363</v>
      </c>
      <c r="E19" s="13">
        <v>335</v>
      </c>
      <c r="F19" s="76">
        <f>C19/E19</f>
        <v>1.1791044776119404</v>
      </c>
    </row>
    <row r="20" spans="1:6" ht="12.75">
      <c r="A20" s="12" t="s">
        <v>13</v>
      </c>
      <c r="B20" s="13">
        <v>0</v>
      </c>
      <c r="C20" s="13">
        <v>95</v>
      </c>
      <c r="D20" s="80"/>
      <c r="E20" s="13">
        <v>40</v>
      </c>
      <c r="F20" s="76">
        <f>C20/E20</f>
        <v>2.375</v>
      </c>
    </row>
    <row r="21" spans="1:6" ht="12.75">
      <c r="A21" s="3" t="s">
        <v>14</v>
      </c>
      <c r="B21" s="13"/>
      <c r="C21" s="13"/>
      <c r="D21" s="80"/>
      <c r="E21" s="13"/>
      <c r="F21" s="76"/>
    </row>
    <row r="22" spans="1:6" ht="12.75">
      <c r="A22" s="3" t="s">
        <v>15</v>
      </c>
      <c r="B22" s="13"/>
      <c r="C22" s="13"/>
      <c r="D22" s="80"/>
      <c r="E22" s="13"/>
      <c r="F22" s="76"/>
    </row>
    <row r="23" spans="1:6" ht="12.75">
      <c r="A23" s="3" t="s">
        <v>88</v>
      </c>
      <c r="B23" s="13"/>
      <c r="C23" s="13">
        <v>52</v>
      </c>
      <c r="D23" s="80"/>
      <c r="E23" s="13">
        <v>13</v>
      </c>
      <c r="F23" s="76">
        <f>C23/E23</f>
        <v>4</v>
      </c>
    </row>
    <row r="24" spans="1:6" ht="12.75">
      <c r="A24" s="3" t="s">
        <v>16</v>
      </c>
      <c r="B24" s="13"/>
      <c r="C24" s="13"/>
      <c r="D24" s="80"/>
      <c r="E24" s="13"/>
      <c r="F24" s="76"/>
    </row>
    <row r="25" spans="1:6" ht="12.75">
      <c r="A25" s="3" t="s">
        <v>17</v>
      </c>
      <c r="B25" s="13"/>
      <c r="C25" s="13"/>
      <c r="D25" s="80"/>
      <c r="E25" s="13"/>
      <c r="F25" s="76"/>
    </row>
    <row r="26" spans="1:6" ht="12.75">
      <c r="A26" s="3" t="s">
        <v>18</v>
      </c>
      <c r="B26" s="13"/>
      <c r="C26" s="13">
        <v>43</v>
      </c>
      <c r="D26" s="80"/>
      <c r="E26" s="13">
        <v>27</v>
      </c>
      <c r="F26" s="76">
        <f>C26/E26</f>
        <v>1.5925925925925926</v>
      </c>
    </row>
    <row r="27" spans="1:6" ht="12.75">
      <c r="A27" s="3" t="s">
        <v>19</v>
      </c>
      <c r="B27" s="13"/>
      <c r="C27" s="13"/>
      <c r="D27" s="80"/>
      <c r="E27" s="13"/>
      <c r="F27" s="76"/>
    </row>
    <row r="28" spans="1:6" ht="12.75">
      <c r="A28" s="3"/>
      <c r="B28" s="13"/>
      <c r="C28" s="13"/>
      <c r="D28" s="80"/>
      <c r="E28" s="13"/>
      <c r="F28" s="76"/>
    </row>
    <row r="29" spans="1:6" ht="12.75">
      <c r="A29" s="3" t="s">
        <v>20</v>
      </c>
      <c r="B29" s="13"/>
      <c r="C29" s="13"/>
      <c r="D29" s="80"/>
      <c r="E29" s="13"/>
      <c r="F29" s="76"/>
    </row>
    <row r="30" spans="1:6" ht="12.75">
      <c r="A30" s="12" t="s">
        <v>21</v>
      </c>
      <c r="B30" s="13">
        <v>82</v>
      </c>
      <c r="C30" s="13">
        <v>500</v>
      </c>
      <c r="D30" s="80">
        <f>C30/B30*100</f>
        <v>609.7560975609756</v>
      </c>
      <c r="E30" s="13">
        <v>221</v>
      </c>
      <c r="F30" s="76">
        <f>C30/E30</f>
        <v>2.262443438914027</v>
      </c>
    </row>
    <row r="31" spans="1:6" ht="12.75">
      <c r="A31" s="3" t="s">
        <v>22</v>
      </c>
      <c r="B31" s="13"/>
      <c r="C31" s="13"/>
      <c r="D31" s="80"/>
      <c r="E31" s="13"/>
      <c r="F31" s="76"/>
    </row>
    <row r="32" spans="1:6" ht="12.75">
      <c r="A32" s="3" t="s">
        <v>23</v>
      </c>
      <c r="B32" s="13">
        <v>60</v>
      </c>
      <c r="C32" s="13">
        <v>367</v>
      </c>
      <c r="D32" s="80">
        <f>C32/B32*100</f>
        <v>611.6666666666666</v>
      </c>
      <c r="E32" s="13">
        <v>161</v>
      </c>
      <c r="F32" s="76">
        <f>C32/E32</f>
        <v>2.279503105590062</v>
      </c>
    </row>
    <row r="33" spans="1:6" ht="12.75">
      <c r="A33" s="3" t="s">
        <v>24</v>
      </c>
      <c r="B33" s="13">
        <v>21</v>
      </c>
      <c r="C33" s="13">
        <v>124</v>
      </c>
      <c r="D33" s="80">
        <f>C33/B33*100</f>
        <v>590.4761904761905</v>
      </c>
      <c r="E33" s="13">
        <v>56</v>
      </c>
      <c r="F33" s="76">
        <f>C33/E33</f>
        <v>2.2142857142857144</v>
      </c>
    </row>
    <row r="34" spans="1:6" ht="12.75">
      <c r="A34" s="3" t="s">
        <v>25</v>
      </c>
      <c r="B34" s="13">
        <v>1</v>
      </c>
      <c r="C34" s="13">
        <v>9</v>
      </c>
      <c r="D34" s="80">
        <f>C34/B34*100</f>
        <v>900</v>
      </c>
      <c r="E34" s="13">
        <v>4</v>
      </c>
      <c r="F34" s="76">
        <f>C34/E34</f>
        <v>2.25</v>
      </c>
    </row>
    <row r="35" spans="1:6" ht="12.75">
      <c r="A35" s="12" t="s">
        <v>26</v>
      </c>
      <c r="B35" s="13"/>
      <c r="C35" s="13"/>
      <c r="D35" s="80"/>
      <c r="E35" s="13"/>
      <c r="F35" s="76"/>
    </row>
    <row r="36" spans="1:6" ht="12.75">
      <c r="A36" s="3" t="s">
        <v>27</v>
      </c>
      <c r="B36" s="13"/>
      <c r="C36" s="13"/>
      <c r="D36" s="80"/>
      <c r="E36" s="13"/>
      <c r="F36" s="76"/>
    </row>
    <row r="37" spans="1:6" ht="12.75">
      <c r="A37" s="12" t="s">
        <v>28</v>
      </c>
      <c r="B37" s="13">
        <v>0</v>
      </c>
      <c r="C37" s="13">
        <v>29</v>
      </c>
      <c r="D37" s="80"/>
      <c r="E37" s="13">
        <v>8</v>
      </c>
      <c r="F37" s="76">
        <f>C37/E37</f>
        <v>3.625</v>
      </c>
    </row>
    <row r="38" spans="1:6" ht="12.75">
      <c r="A38" s="3" t="s">
        <v>29</v>
      </c>
      <c r="B38" s="13"/>
      <c r="C38" s="13"/>
      <c r="D38" s="80"/>
      <c r="E38" s="13"/>
      <c r="F38" s="76"/>
    </row>
    <row r="39" spans="1:6" ht="12.75">
      <c r="A39" s="3" t="s">
        <v>30</v>
      </c>
      <c r="B39" s="13"/>
      <c r="C39" s="13"/>
      <c r="D39" s="80"/>
      <c r="E39" s="13"/>
      <c r="F39" s="76"/>
    </row>
    <row r="40" spans="1:6" ht="12.75">
      <c r="A40" s="3" t="s">
        <v>31</v>
      </c>
      <c r="B40" s="13"/>
      <c r="C40" s="13">
        <v>29</v>
      </c>
      <c r="D40" s="80"/>
      <c r="E40" s="13">
        <v>8</v>
      </c>
      <c r="F40" s="76">
        <f>C40/E40</f>
        <v>3.625</v>
      </c>
    </row>
    <row r="41" spans="1:6" ht="12.75">
      <c r="A41" s="12" t="s">
        <v>32</v>
      </c>
      <c r="B41" s="13">
        <v>0</v>
      </c>
      <c r="C41" s="13">
        <v>0</v>
      </c>
      <c r="D41" s="80"/>
      <c r="E41" s="13">
        <v>0</v>
      </c>
      <c r="F41" s="76"/>
    </row>
    <row r="42" spans="1:6" ht="12.75">
      <c r="A42" s="3" t="s">
        <v>33</v>
      </c>
      <c r="B42" s="13"/>
      <c r="C42" s="13"/>
      <c r="D42" s="80"/>
      <c r="E42" s="13"/>
      <c r="F42" s="76"/>
    </row>
    <row r="43" spans="1:6" ht="12.75">
      <c r="A43" s="3" t="s">
        <v>34</v>
      </c>
      <c r="B43" s="13"/>
      <c r="C43" s="13"/>
      <c r="D43" s="80"/>
      <c r="E43" s="13"/>
      <c r="F43" s="76"/>
    </row>
    <row r="44" spans="1:6" ht="12.75">
      <c r="A44" s="3"/>
      <c r="B44" s="13"/>
      <c r="C44" s="13"/>
      <c r="D44" s="80"/>
      <c r="E44" s="13"/>
      <c r="F44" s="76"/>
    </row>
    <row r="45" spans="1:6" ht="12.75">
      <c r="A45" s="12" t="s">
        <v>38</v>
      </c>
      <c r="B45" s="13">
        <v>1975</v>
      </c>
      <c r="C45" s="13">
        <v>6467</v>
      </c>
      <c r="D45" s="80">
        <f>C45/B45*100</f>
        <v>327.44303797468353</v>
      </c>
      <c r="E45" s="13">
        <v>2813</v>
      </c>
      <c r="F45" s="76">
        <f>C45/E45</f>
        <v>2.2989690721649483</v>
      </c>
    </row>
    <row r="46" spans="1:6" ht="12.75">
      <c r="A46" s="3" t="s">
        <v>35</v>
      </c>
      <c r="B46" s="13"/>
      <c r="C46" s="13"/>
      <c r="D46" s="80"/>
      <c r="E46" s="13"/>
      <c r="F46" s="76"/>
    </row>
    <row r="47" spans="1:6" ht="12.75">
      <c r="A47" s="14"/>
      <c r="B47" s="15"/>
      <c r="C47" s="15"/>
      <c r="D47" s="82"/>
      <c r="E47" s="79"/>
      <c r="F47" s="78"/>
    </row>
    <row r="48" spans="1:6" ht="13.5" thickBot="1">
      <c r="A48" s="16" t="s">
        <v>43</v>
      </c>
      <c r="B48" s="17">
        <v>0.4</v>
      </c>
      <c r="C48" s="17">
        <v>1.78</v>
      </c>
      <c r="D48" s="83">
        <f>C48/B48*100</f>
        <v>445</v>
      </c>
      <c r="E48" s="17">
        <v>0.8</v>
      </c>
      <c r="F48" s="77">
        <f>C48/E48</f>
        <v>2.225</v>
      </c>
    </row>
    <row r="49" spans="1:5" ht="13.5" thickTop="1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 t="s">
        <v>89</v>
      </c>
      <c r="B51" s="4" t="s">
        <v>90</v>
      </c>
      <c r="C51" s="4"/>
      <c r="D51" s="20" t="s">
        <v>85</v>
      </c>
      <c r="E51" s="4"/>
    </row>
    <row r="52" spans="1:5" ht="12.75">
      <c r="A52" s="4" t="s">
        <v>86</v>
      </c>
      <c r="B52" s="4"/>
      <c r="C52" s="4"/>
      <c r="D52" s="4"/>
      <c r="E52" s="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1997</dc:title>
  <dc:subject/>
  <dc:creator>Bartušková Jaroslava</dc:creator>
  <cp:keywords/>
  <dc:description/>
  <cp:lastModifiedBy>R.Pipkova</cp:lastModifiedBy>
  <cp:lastPrinted>2009-01-27T12:57:27Z</cp:lastPrinted>
  <dcterms:created xsi:type="dcterms:W3CDTF">2002-03-19T10:17:09Z</dcterms:created>
  <dcterms:modified xsi:type="dcterms:W3CDTF">2013-02-22T10:34:16Z</dcterms:modified>
  <cp:category/>
  <cp:version/>
  <cp:contentType/>
  <cp:contentStatus/>
</cp:coreProperties>
</file>