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20" windowHeight="10470" activeTab="4"/>
  </bookViews>
  <sheets>
    <sheet name="náklady na inscenaci" sheetId="1" r:id="rId1"/>
    <sheet name="Hlavní čin. PO" sheetId="2" r:id="rId2"/>
    <sheet name="DČ kul" sheetId="3" r:id="rId3"/>
    <sheet name="Výk.ukazatele" sheetId="4" r:id="rId4"/>
    <sheet name="mzdy" sheetId="5" r:id="rId5"/>
  </sheets>
  <definedNames/>
  <calcPr fullCalcOnLoad="1"/>
</workbook>
</file>

<file path=xl/sharedStrings.xml><?xml version="1.0" encoding="utf-8"?>
<sst xmlns="http://schemas.openxmlformats.org/spreadsheetml/2006/main" count="266" uniqueCount="179">
  <si>
    <t>Organizace:Divadlo na Vinohradech</t>
  </si>
  <si>
    <t xml:space="preserve">                      Tabulka č. 2</t>
  </si>
  <si>
    <t>Hlavní činnost</t>
  </si>
  <si>
    <t>v tis.Kč</t>
  </si>
  <si>
    <t>Schv. rozp.</t>
  </si>
  <si>
    <t>Uprav. rozp.</t>
  </si>
  <si>
    <t>Skutečnost</t>
  </si>
  <si>
    <t>% plnění</t>
  </si>
  <si>
    <t>Index</t>
  </si>
  <si>
    <t>k UR</t>
  </si>
  <si>
    <t>2010/09</t>
  </si>
  <si>
    <t>TRŽBY celkem</t>
  </si>
  <si>
    <t>NÁKLADY celkem</t>
  </si>
  <si>
    <t>Spotřebované nákupy</t>
  </si>
  <si>
    <t>z toho: spotřební materiál</t>
  </si>
  <si>
    <t xml:space="preserve">           drobný hmotný majetek</t>
  </si>
  <si>
    <t xml:space="preserve">            spotřeba energie</t>
  </si>
  <si>
    <t>Služby</t>
  </si>
  <si>
    <t>z toho: výkony spojů</t>
  </si>
  <si>
    <t xml:space="preserve">           ostatní služby</t>
  </si>
  <si>
    <t xml:space="preserve">           nájemné a služby (nebyt.pr.)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</si>
  <si>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</si>
  <si>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</si>
  <si>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</si>
  <si>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</si>
  <si>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</si>
  <si>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</si>
  <si>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</si>
  <si>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</si>
  <si>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 xml:space="preserve">            zákonné soc. pojištění</t>
  </si>
  <si>
    <t xml:space="preserve">            zákon. soc.náklady (FKSP)</t>
  </si>
  <si>
    <t xml:space="preserve">            ostatní</t>
  </si>
  <si>
    <t xml:space="preserve">           pracovní neschopnosti</t>
  </si>
  <si>
    <t>Daně a poplatky</t>
  </si>
  <si>
    <t xml:space="preserve">             (s výjimkou daně z příjmů)</t>
  </si>
  <si>
    <t>Ostatní náklady</t>
  </si>
  <si>
    <t>z toho: úroky</t>
  </si>
  <si>
    <t xml:space="preserve">            manka a škody</t>
  </si>
  <si>
    <t xml:space="preserve">            jiné ostatní náklady</t>
  </si>
  <si>
    <t>Odpisy</t>
  </si>
  <si>
    <t>z toho: z budov a staveb</t>
  </si>
  <si>
    <t xml:space="preserve">           zařízení</t>
  </si>
  <si>
    <t xml:space="preserve">           nehmotný majetek</t>
  </si>
  <si>
    <t>Hospodářský výsledek</t>
  </si>
  <si>
    <t xml:space="preserve">NEINVEST.PŘÍSPÉVEK </t>
  </si>
  <si>
    <t>Počet zaměstnanců</t>
  </si>
  <si>
    <t>Zpracoval/a/: Mgr.Pipková</t>
  </si>
  <si>
    <t>Schválil/a/:Mgr.Jindřich Gregorini</t>
  </si>
  <si>
    <t>telefon:296550215</t>
  </si>
  <si>
    <t>Tabulka č.2</t>
  </si>
  <si>
    <t>Doplňková činnost</t>
  </si>
  <si>
    <t>Organizace</t>
  </si>
  <si>
    <t>Rozpočet</t>
  </si>
  <si>
    <t>Divadlo na Vinohradech</t>
  </si>
  <si>
    <t>k 31.12.2009</t>
  </si>
  <si>
    <t>Tržby celkem</t>
  </si>
  <si>
    <t>z toho: pronájem divadelního sálu</t>
  </si>
  <si>
    <t xml:space="preserve">           pronájem ost.prostor</t>
  </si>
  <si>
    <t xml:space="preserve">           reklama</t>
  </si>
  <si>
    <t xml:space="preserve">           ostatní</t>
  </si>
  <si>
    <t>Náklady celkem</t>
  </si>
  <si>
    <t xml:space="preserve">           spotřeba energie</t>
  </si>
  <si>
    <t xml:space="preserve">           nájemné a služby</t>
  </si>
  <si>
    <t xml:space="preserve">           opravy a údržba</t>
  </si>
  <si>
    <t xml:space="preserve">           mzdové prostředky</t>
  </si>
  <si>
    <t xml:space="preserve">           zákonné pojištění</t>
  </si>
  <si>
    <t xml:space="preserve">           FKSP</t>
  </si>
  <si>
    <t xml:space="preserve">           manka a škody</t>
  </si>
  <si>
    <t xml:space="preserve">           ostatní náklady</t>
  </si>
  <si>
    <t>Počet pracovníků</t>
  </si>
  <si>
    <t>Vypracoval:</t>
  </si>
  <si>
    <t>Schválil:</t>
  </si>
  <si>
    <t>Dne:</t>
  </si>
  <si>
    <t>Mgr.Pipková</t>
  </si>
  <si>
    <t>Tabulka č.4</t>
  </si>
  <si>
    <t>ukazatel</t>
  </si>
  <si>
    <t>měrná</t>
  </si>
  <si>
    <t xml:space="preserve">p  l  á  n    2  0 1 0             </t>
  </si>
  <si>
    <t>hl.scéna</t>
  </si>
  <si>
    <t>zkušebna</t>
  </si>
  <si>
    <t>celkem</t>
  </si>
  <si>
    <t>Představení na vlastní scéně</t>
  </si>
  <si>
    <t>počet</t>
  </si>
  <si>
    <t>z toho : vlastním souborem</t>
  </si>
  <si>
    <t xml:space="preserve">            spolupořadatelství-hostování</t>
  </si>
  <si>
    <t>Představení na zájezdech</t>
  </si>
  <si>
    <t>Představení hostujících souborů</t>
  </si>
  <si>
    <t>tj. pronájem divadla cizím subjektům</t>
  </si>
  <si>
    <t>Návštěvníci na vl. scéně celkem :</t>
  </si>
  <si>
    <t>z toho : vlastními soubory</t>
  </si>
  <si>
    <t>Tržby - výnosy z hl. činnosti celkem :</t>
  </si>
  <si>
    <t>tis. Kč</t>
  </si>
  <si>
    <t xml:space="preserve">z toho : ze vstupného na vlastní scéně </t>
  </si>
  <si>
    <t xml:space="preserve">            ze spolupořadatelství</t>
  </si>
  <si>
    <t xml:space="preserve">            ze zájezdů</t>
  </si>
  <si>
    <t xml:space="preserve">            ostatní výnosy</t>
  </si>
  <si>
    <t>Tržby - výnosy  z doplň. činnosti celkem :</t>
  </si>
  <si>
    <t>z toho :za pronájmy divadelního sálu</t>
  </si>
  <si>
    <t xml:space="preserve">            za pronájmy ostatních prostor</t>
  </si>
  <si>
    <t>Doplatek hl.m.Prahy na 1 představení na vl.scéně</t>
  </si>
  <si>
    <t>Kč</t>
  </si>
  <si>
    <t>Doplatek hl.m.Prahy na 1 návštěvníka na vl.scéně</t>
  </si>
  <si>
    <t>Nabídnutá místa, kapacita divadla</t>
  </si>
  <si>
    <t xml:space="preserve">Návštěvnost na vl. scéně </t>
  </si>
  <si>
    <t>%</t>
  </si>
  <si>
    <t>Tržebnost na vl. scéně</t>
  </si>
  <si>
    <t xml:space="preserve">Průměrná cena vstupenky </t>
  </si>
  <si>
    <t xml:space="preserve"> Kč</t>
  </si>
  <si>
    <t>Počet premiér</t>
  </si>
  <si>
    <t>Zpracoval / tel : Mgr.Pipková/ 296550215</t>
  </si>
  <si>
    <t>Mgr.Jindřich Gregorini</t>
  </si>
  <si>
    <t>V Praze dne:</t>
  </si>
  <si>
    <t xml:space="preserve">       ředitel DnV</t>
  </si>
  <si>
    <r>
      <t xml:space="preserve">Organizace: </t>
    </r>
    <r>
      <rPr>
        <b/>
        <sz val="10"/>
        <rFont val="Arial CE"/>
        <family val="2"/>
      </rPr>
      <t>Divadlo na Vinohradech</t>
    </r>
  </si>
  <si>
    <t>Tabulka č. 5</t>
  </si>
  <si>
    <t>PO (odměňování podle nařízení vlády č. 564/2006 Sb.)</t>
  </si>
  <si>
    <t>Plnění počtu zaměstnanců a prostředků na platy za rok 2010</t>
  </si>
  <si>
    <t>Ukazatel</t>
  </si>
  <si>
    <t xml:space="preserve">Měrná </t>
  </si>
  <si>
    <t xml:space="preserve">R o k </t>
  </si>
  <si>
    <t>jedn.</t>
  </si>
  <si>
    <t>k 31.12.2010</t>
  </si>
  <si>
    <t>plnění</t>
  </si>
  <si>
    <t>a</t>
  </si>
  <si>
    <t>b</t>
  </si>
  <si>
    <t>přepoč.</t>
  </si>
  <si>
    <t>osoby</t>
  </si>
  <si>
    <t>Prostředky na platy</t>
  </si>
  <si>
    <t>xx)</t>
  </si>
  <si>
    <t>z toho : plat. tarify</t>
  </si>
  <si>
    <t xml:space="preserve">            osobní příplatky</t>
  </si>
  <si>
    <t xml:space="preserve">            odměny</t>
  </si>
  <si>
    <t xml:space="preserve">            přípl. za vedení</t>
  </si>
  <si>
    <t xml:space="preserve">            zvláštní příplatky</t>
  </si>
  <si>
    <t>Průměrný plat</t>
  </si>
  <si>
    <t>Ostatní osobní náklady</t>
  </si>
  <si>
    <t xml:space="preserve">přepoč. </t>
  </si>
  <si>
    <t>x</t>
  </si>
  <si>
    <t xml:space="preserve">Ostatní osobní náklady </t>
  </si>
  <si>
    <t>x) schválené limity, příp. přípustný objem prostředků na platy</t>
  </si>
  <si>
    <t>xx) uvedené složky platu netvoří celek prostředků na platy</t>
  </si>
  <si>
    <t xml:space="preserve">Vypracoval : Hana Černá      </t>
  </si>
  <si>
    <t>Telefon :</t>
  </si>
  <si>
    <t>296550247</t>
  </si>
  <si>
    <t>Dne : 19.1.2011</t>
  </si>
  <si>
    <r>
      <t xml:space="preserve">Organizace : </t>
    </r>
    <r>
      <rPr>
        <b/>
        <sz val="10"/>
        <rFont val="Arial CE"/>
        <family val="2"/>
      </rPr>
      <t>Divadlo na Vinohradech</t>
    </r>
  </si>
  <si>
    <t>Náklady na inscenaci k 31.12.2010</t>
  </si>
  <si>
    <t>Pořizovací náklady</t>
  </si>
  <si>
    <t>Autorské honoráře</t>
  </si>
  <si>
    <t>Titul:</t>
  </si>
  <si>
    <t>věcné</t>
  </si>
  <si>
    <t>inscenátoři</t>
  </si>
  <si>
    <t>hosté</t>
  </si>
  <si>
    <t>tantiémy</t>
  </si>
  <si>
    <t>Ženitba</t>
  </si>
  <si>
    <t>Fidlovačka</t>
  </si>
  <si>
    <t>Zámek</t>
  </si>
  <si>
    <t>Na flámu</t>
  </si>
  <si>
    <t>Mgr.Radka Pipková</t>
  </si>
  <si>
    <t>ředitel DnV</t>
  </si>
  <si>
    <t xml:space="preserve">                        Rozbor hospodaření PO za rok 2010</t>
  </si>
  <si>
    <t>Tabulka č.1</t>
  </si>
  <si>
    <t>k 31.12. 2010</t>
  </si>
  <si>
    <t>k 31.12. 2009</t>
  </si>
  <si>
    <t>Použití RF,krytí DČ</t>
  </si>
  <si>
    <t xml:space="preserve">            ze vstupného na vl.scéně</t>
  </si>
  <si>
    <t>Rozbor hospodaření za rok 2010</t>
  </si>
  <si>
    <t>Výkonové ukazatele divadel za rok 2010</t>
  </si>
  <si>
    <t xml:space="preserve">            ostatní výnosy - koprodukce</t>
  </si>
  <si>
    <t>tis.Kč</t>
  </si>
  <si>
    <t>Tabulka č.6</t>
  </si>
  <si>
    <t xml:space="preserve">skutečnost  k 31.12.2010           </t>
  </si>
  <si>
    <t>Daň z příjmu</t>
  </si>
  <si>
    <t>14%</t>
  </si>
  <si>
    <t>5,5%</t>
  </si>
  <si>
    <t>12%</t>
  </si>
  <si>
    <t>17,2%</t>
  </si>
  <si>
    <t>Dne: 31.1.2011</t>
  </si>
  <si>
    <t>Marie Stuartovna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</si>
</sst>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#,##0.0"/>
    <numFmt numFmtId="166" formatCode="0.0"/>
    <numFmt numFmtId="167" formatCode="d/m/yy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CE"/>
      <family val="2"/>
    </font>
    <font>
      <b/>
      <u val="single"/>
      <sz val="14"/>
      <name val="Arial CE"/>
      <family val="2"/>
    </font>
    <font>
      <sz val="12"/>
      <name val="Times New Roman CE"/>
      <family val="1"/>
    </font>
    <font>
      <b/>
      <sz val="16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142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ck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0" fontId="10" fillId="0" borderId="0" xfId="19" applyFont="1">
      <alignment/>
      <protection/>
    </xf>
    <xf numFmtId="0" fontId="11" fillId="0" borderId="0" xfId="19" applyFont="1">
      <alignment/>
      <protection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1" fillId="0" borderId="16" xfId="19" applyFont="1" applyBorder="1">
      <alignment/>
      <protection/>
    </xf>
    <xf numFmtId="0" fontId="0" fillId="0" borderId="17" xfId="19" applyBorder="1">
      <alignment/>
      <protection/>
    </xf>
    <xf numFmtId="0" fontId="0" fillId="0" borderId="12" xfId="19" applyFont="1" applyBorder="1">
      <alignment/>
      <protection/>
    </xf>
    <xf numFmtId="0" fontId="0" fillId="0" borderId="0" xfId="19" applyBorder="1">
      <alignment/>
      <protection/>
    </xf>
    <xf numFmtId="0" fontId="0" fillId="0" borderId="18" xfId="19" applyBorder="1">
      <alignment/>
      <protection/>
    </xf>
    <xf numFmtId="0" fontId="0" fillId="0" borderId="19" xfId="19" applyBorder="1">
      <alignment/>
      <protection/>
    </xf>
    <xf numFmtId="0" fontId="1" fillId="0" borderId="8" xfId="19" applyFont="1" applyBorder="1" applyAlignment="1">
      <alignment horizontal="center"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Continuous"/>
      <protection/>
    </xf>
    <xf numFmtId="0" fontId="1" fillId="0" borderId="1" xfId="19" applyFont="1" applyBorder="1">
      <alignment/>
      <protection/>
    </xf>
    <xf numFmtId="0" fontId="0" fillId="0" borderId="22" xfId="19" applyBorder="1">
      <alignment/>
      <protection/>
    </xf>
    <xf numFmtId="0" fontId="0" fillId="0" borderId="13" xfId="19" applyBorder="1">
      <alignment/>
      <protection/>
    </xf>
    <xf numFmtId="0" fontId="0" fillId="0" borderId="22" xfId="19" applyFont="1" applyBorder="1">
      <alignment/>
      <protection/>
    </xf>
    <xf numFmtId="0" fontId="0" fillId="0" borderId="23" xfId="19" applyBorder="1">
      <alignment/>
      <protection/>
    </xf>
    <xf numFmtId="0" fontId="0" fillId="0" borderId="24" xfId="19" applyBorder="1">
      <alignment/>
      <protection/>
    </xf>
    <xf numFmtId="0" fontId="0" fillId="0" borderId="25" xfId="19" applyBorder="1">
      <alignment/>
      <protection/>
    </xf>
    <xf numFmtId="0" fontId="0" fillId="0" borderId="20" xfId="19" applyBorder="1">
      <alignment/>
      <protection/>
    </xf>
    <xf numFmtId="0" fontId="0" fillId="0" borderId="26" xfId="19" applyBorder="1">
      <alignment/>
      <protection/>
    </xf>
    <xf numFmtId="0" fontId="0" fillId="0" borderId="12" xfId="19" applyBorder="1">
      <alignment/>
      <protection/>
    </xf>
    <xf numFmtId="0" fontId="0" fillId="0" borderId="27" xfId="19" applyBorder="1">
      <alignment/>
      <protection/>
    </xf>
    <xf numFmtId="0" fontId="0" fillId="0" borderId="28" xfId="19" applyBorder="1">
      <alignment/>
      <protection/>
    </xf>
    <xf numFmtId="0" fontId="0" fillId="0" borderId="29" xfId="19" applyBorder="1">
      <alignment/>
      <protection/>
    </xf>
    <xf numFmtId="0" fontId="1" fillId="0" borderId="30" xfId="19" applyFont="1" applyBorder="1">
      <alignment/>
      <protection/>
    </xf>
    <xf numFmtId="0" fontId="0" fillId="0" borderId="31" xfId="19" applyBorder="1">
      <alignment/>
      <protection/>
    </xf>
    <xf numFmtId="0" fontId="3" fillId="0" borderId="22" xfId="19" applyFont="1" applyBorder="1">
      <alignment/>
      <protection/>
    </xf>
    <xf numFmtId="0" fontId="0" fillId="0" borderId="32" xfId="19" applyBorder="1">
      <alignment/>
      <protection/>
    </xf>
    <xf numFmtId="0" fontId="0" fillId="0" borderId="33" xfId="19" applyBorder="1">
      <alignment/>
      <protection/>
    </xf>
    <xf numFmtId="0" fontId="0" fillId="0" borderId="34" xfId="19" applyBorder="1">
      <alignment/>
      <protection/>
    </xf>
    <xf numFmtId="0" fontId="0" fillId="0" borderId="35" xfId="19" applyBorder="1">
      <alignment/>
      <protection/>
    </xf>
    <xf numFmtId="0" fontId="0" fillId="0" borderId="36" xfId="19" applyBorder="1">
      <alignment/>
      <protection/>
    </xf>
    <xf numFmtId="0" fontId="0" fillId="0" borderId="37" xfId="19" applyBorder="1">
      <alignment/>
      <protection/>
    </xf>
    <xf numFmtId="0" fontId="1" fillId="0" borderId="38" xfId="19" applyFont="1" applyBorder="1">
      <alignment/>
      <protection/>
    </xf>
    <xf numFmtId="0" fontId="0" fillId="0" borderId="39" xfId="19" applyBorder="1">
      <alignment/>
      <protection/>
    </xf>
    <xf numFmtId="0" fontId="8" fillId="0" borderId="16" xfId="19" applyFont="1" applyBorder="1">
      <alignment/>
      <protection/>
    </xf>
    <xf numFmtId="0" fontId="8" fillId="0" borderId="17" xfId="19" applyFont="1" applyBorder="1">
      <alignment/>
      <protection/>
    </xf>
    <xf numFmtId="0" fontId="0" fillId="0" borderId="40" xfId="19" applyBorder="1">
      <alignment/>
      <protection/>
    </xf>
    <xf numFmtId="0" fontId="0" fillId="0" borderId="41" xfId="19" applyBorder="1">
      <alignment/>
      <protection/>
    </xf>
    <xf numFmtId="0" fontId="0" fillId="0" borderId="42" xfId="19" applyBorder="1">
      <alignment/>
      <protection/>
    </xf>
    <xf numFmtId="0" fontId="1" fillId="0" borderId="17" xfId="19" applyFont="1" applyBorder="1">
      <alignment/>
      <protection/>
    </xf>
    <xf numFmtId="14" fontId="0" fillId="0" borderId="0" xfId="19" applyNumberFormat="1" applyBorder="1">
      <alignment/>
      <protection/>
    </xf>
    <xf numFmtId="0" fontId="0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12" fillId="0" borderId="0" xfId="20" applyFont="1" applyAlignment="1">
      <alignment horizontal="center"/>
      <protection/>
    </xf>
    <xf numFmtId="0" fontId="13" fillId="0" borderId="16" xfId="20" applyFont="1" applyFill="1" applyBorder="1" applyAlignment="1">
      <alignment horizontal="center"/>
      <protection/>
    </xf>
    <xf numFmtId="0" fontId="13" fillId="0" borderId="3" xfId="20" applyFont="1" applyFill="1" applyBorder="1" applyAlignment="1">
      <alignment horizontal="center"/>
      <protection/>
    </xf>
    <xf numFmtId="0" fontId="14" fillId="0" borderId="43" xfId="20" applyFont="1" applyFill="1" applyBorder="1" applyAlignment="1">
      <alignment horizontal="center"/>
      <protection/>
    </xf>
    <xf numFmtId="0" fontId="14" fillId="0" borderId="44" xfId="20" applyFont="1" applyFill="1" applyBorder="1" applyAlignment="1">
      <alignment horizontal="center"/>
      <protection/>
    </xf>
    <xf numFmtId="0" fontId="14" fillId="0" borderId="45" xfId="20" applyFont="1" applyFill="1" applyBorder="1" applyAlignment="1">
      <alignment horizontal="center"/>
      <protection/>
    </xf>
    <xf numFmtId="0" fontId="14" fillId="0" borderId="46" xfId="20" applyFont="1" applyFill="1" applyBorder="1" applyAlignment="1">
      <alignment horizontal="center"/>
      <protection/>
    </xf>
    <xf numFmtId="0" fontId="14" fillId="0" borderId="47" xfId="20" applyFont="1" applyFill="1" applyBorder="1" applyAlignment="1">
      <alignment horizontal="center"/>
      <protection/>
    </xf>
    <xf numFmtId="0" fontId="14" fillId="0" borderId="48" xfId="20" applyFont="1" applyFill="1" applyBorder="1" applyAlignment="1">
      <alignment horizontal="center"/>
      <protection/>
    </xf>
    <xf numFmtId="0" fontId="14" fillId="0" borderId="30" xfId="20" applyFont="1" applyFill="1" applyBorder="1" applyAlignment="1">
      <alignment horizontal="center"/>
      <protection/>
    </xf>
    <xf numFmtId="0" fontId="14" fillId="0" borderId="31" xfId="20" applyFont="1" applyFill="1" applyBorder="1" applyAlignment="1">
      <alignment horizontal="center"/>
      <protection/>
    </xf>
    <xf numFmtId="0" fontId="14" fillId="0" borderId="49" xfId="20" applyFont="1" applyFill="1" applyBorder="1" applyAlignment="1">
      <alignment horizontal="center"/>
      <protection/>
    </xf>
    <xf numFmtId="0" fontId="14" fillId="0" borderId="12" xfId="20" applyFont="1" applyBorder="1" applyAlignment="1">
      <alignment horizontal="center"/>
      <protection/>
    </xf>
    <xf numFmtId="0" fontId="13" fillId="0" borderId="0" xfId="20" applyFont="1" applyBorder="1">
      <alignment/>
      <protection/>
    </xf>
    <xf numFmtId="0" fontId="14" fillId="0" borderId="0" xfId="20" applyFont="1" applyBorder="1">
      <alignment/>
      <protection/>
    </xf>
    <xf numFmtId="0" fontId="13" fillId="0" borderId="50" xfId="20" applyFont="1" applyFill="1" applyBorder="1" applyAlignment="1">
      <alignment horizontal="center"/>
      <protection/>
    </xf>
    <xf numFmtId="0" fontId="13" fillId="0" borderId="51" xfId="20" applyFont="1" applyFill="1" applyBorder="1" applyAlignment="1">
      <alignment horizontal="center"/>
      <protection/>
    </xf>
    <xf numFmtId="0" fontId="15" fillId="0" borderId="52" xfId="20" applyFont="1" applyFill="1" applyBorder="1" applyAlignment="1">
      <alignment horizontal="center"/>
      <protection/>
    </xf>
    <xf numFmtId="0" fontId="15" fillId="0" borderId="53" xfId="20" applyFont="1" applyFill="1" applyBorder="1" applyAlignment="1">
      <alignment horizontal="center"/>
      <protection/>
    </xf>
    <xf numFmtId="0" fontId="16" fillId="0" borderId="54" xfId="20" applyFont="1" applyFill="1" applyBorder="1" applyAlignment="1">
      <alignment horizontal="center"/>
      <protection/>
    </xf>
    <xf numFmtId="0" fontId="15" fillId="0" borderId="55" xfId="20" applyFont="1" applyFill="1" applyBorder="1" applyAlignment="1">
      <alignment horizontal="center"/>
      <protection/>
    </xf>
    <xf numFmtId="0" fontId="15" fillId="0" borderId="56" xfId="20" applyFont="1" applyFill="1" applyBorder="1" applyAlignment="1">
      <alignment horizontal="center"/>
      <protection/>
    </xf>
    <xf numFmtId="0" fontId="16" fillId="0" borderId="57" xfId="20" applyFont="1" applyFill="1" applyBorder="1" applyAlignment="1">
      <alignment horizontal="center"/>
      <protection/>
    </xf>
    <xf numFmtId="0" fontId="13" fillId="0" borderId="12" xfId="20" applyFont="1" applyBorder="1" applyAlignment="1">
      <alignment horizontal="center"/>
      <protection/>
    </xf>
    <xf numFmtId="0" fontId="14" fillId="0" borderId="58" xfId="20" applyFont="1" applyFill="1" applyBorder="1" applyAlignment="1">
      <alignment/>
      <protection/>
    </xf>
    <xf numFmtId="0" fontId="13" fillId="0" borderId="59" xfId="20" applyFont="1" applyFill="1" applyBorder="1" applyAlignment="1">
      <alignment horizontal="center"/>
      <protection/>
    </xf>
    <xf numFmtId="0" fontId="13" fillId="0" borderId="60" xfId="20" applyFont="1" applyFill="1" applyBorder="1" applyAlignment="1">
      <alignment horizontal="center"/>
      <protection/>
    </xf>
    <xf numFmtId="0" fontId="14" fillId="0" borderId="61" xfId="20" applyFont="1" applyFill="1" applyBorder="1" applyAlignment="1">
      <alignment horizontal="center"/>
      <protection/>
    </xf>
    <xf numFmtId="0" fontId="14" fillId="0" borderId="62" xfId="20" applyFont="1" applyFill="1" applyBorder="1" applyAlignment="1">
      <alignment horizontal="center"/>
      <protection/>
    </xf>
    <xf numFmtId="0" fontId="14" fillId="0" borderId="63" xfId="20" applyFont="1" applyFill="1" applyBorder="1" applyAlignment="1">
      <alignment horizontal="center"/>
      <protection/>
    </xf>
    <xf numFmtId="0" fontId="14" fillId="0" borderId="64" xfId="20" applyFont="1" applyFill="1" applyBorder="1" applyAlignment="1">
      <alignment horizontal="center"/>
      <protection/>
    </xf>
    <xf numFmtId="4" fontId="14" fillId="0" borderId="65" xfId="20" applyNumberFormat="1" applyFont="1" applyFill="1" applyBorder="1" applyAlignment="1">
      <alignment horizontal="center"/>
      <protection/>
    </xf>
    <xf numFmtId="4" fontId="14" fillId="0" borderId="63" xfId="20" applyNumberFormat="1" applyFont="1" applyFill="1" applyBorder="1" applyAlignment="1">
      <alignment horizontal="center"/>
      <protection/>
    </xf>
    <xf numFmtId="4" fontId="14" fillId="0" borderId="61" xfId="20" applyNumberFormat="1" applyFont="1" applyFill="1" applyBorder="1" applyAlignment="1">
      <alignment horizontal="center"/>
      <protection/>
    </xf>
    <xf numFmtId="0" fontId="13" fillId="0" borderId="22" xfId="20" applyFont="1" applyFill="1" applyBorder="1" applyAlignment="1">
      <alignment/>
      <protection/>
    </xf>
    <xf numFmtId="0" fontId="13" fillId="0" borderId="66" xfId="20" applyFont="1" applyFill="1" applyBorder="1" applyAlignment="1">
      <alignment horizontal="center"/>
      <protection/>
    </xf>
    <xf numFmtId="0" fontId="13" fillId="0" borderId="67" xfId="20" applyFont="1" applyFill="1" applyBorder="1" applyAlignment="1">
      <alignment horizontal="center"/>
      <protection/>
    </xf>
    <xf numFmtId="0" fontId="13" fillId="0" borderId="11" xfId="20" applyFont="1" applyFill="1" applyBorder="1" applyAlignment="1">
      <alignment horizontal="center"/>
      <protection/>
    </xf>
    <xf numFmtId="0" fontId="13" fillId="0" borderId="68" xfId="20" applyFont="1" applyFill="1" applyBorder="1" applyAlignment="1">
      <alignment horizontal="center"/>
      <protection/>
    </xf>
    <xf numFmtId="0" fontId="13" fillId="0" borderId="69" xfId="20" applyFont="1" applyFill="1" applyBorder="1" applyAlignment="1">
      <alignment horizontal="center"/>
      <protection/>
    </xf>
    <xf numFmtId="4" fontId="13" fillId="0" borderId="65" xfId="20" applyNumberFormat="1" applyFont="1" applyFill="1" applyBorder="1" applyAlignment="1">
      <alignment horizontal="center"/>
      <protection/>
    </xf>
    <xf numFmtId="4" fontId="13" fillId="0" borderId="63" xfId="20" applyNumberFormat="1" applyFont="1" applyFill="1" applyBorder="1" applyAlignment="1">
      <alignment horizontal="center"/>
      <protection/>
    </xf>
    <xf numFmtId="4" fontId="13" fillId="0" borderId="64" xfId="20" applyNumberFormat="1" applyFont="1" applyFill="1" applyBorder="1" applyAlignment="1">
      <alignment horizontal="center"/>
      <protection/>
    </xf>
    <xf numFmtId="0" fontId="13" fillId="0" borderId="70" xfId="20" applyFont="1" applyFill="1" applyBorder="1" applyAlignment="1">
      <alignment/>
      <protection/>
    </xf>
    <xf numFmtId="0" fontId="13" fillId="0" borderId="71" xfId="20" applyFont="1" applyFill="1" applyBorder="1" applyAlignment="1">
      <alignment horizontal="center"/>
      <protection/>
    </xf>
    <xf numFmtId="0" fontId="13" fillId="0" borderId="72" xfId="20" applyFont="1" applyFill="1" applyBorder="1" applyAlignment="1">
      <alignment horizontal="center"/>
      <protection/>
    </xf>
    <xf numFmtId="0" fontId="13" fillId="0" borderId="73" xfId="20" applyFont="1" applyFill="1" applyBorder="1" applyAlignment="1">
      <alignment horizontal="center"/>
      <protection/>
    </xf>
    <xf numFmtId="0" fontId="14" fillId="0" borderId="74" xfId="20" applyFont="1" applyFill="1" applyBorder="1" applyAlignment="1">
      <alignment horizontal="center"/>
      <protection/>
    </xf>
    <xf numFmtId="0" fontId="13" fillId="0" borderId="75" xfId="20" applyFont="1" applyFill="1" applyBorder="1" applyAlignment="1">
      <alignment horizontal="center"/>
      <protection/>
    </xf>
    <xf numFmtId="4" fontId="13" fillId="0" borderId="75" xfId="20" applyNumberFormat="1" applyFont="1" applyFill="1" applyBorder="1" applyAlignment="1">
      <alignment horizontal="center"/>
      <protection/>
    </xf>
    <xf numFmtId="4" fontId="13" fillId="0" borderId="73" xfId="20" applyNumberFormat="1" applyFont="1" applyFill="1" applyBorder="1" applyAlignment="1">
      <alignment horizontal="center"/>
      <protection/>
    </xf>
    <xf numFmtId="4" fontId="13" fillId="0" borderId="74" xfId="20" applyNumberFormat="1" applyFont="1" applyFill="1" applyBorder="1" applyAlignment="1">
      <alignment horizontal="center"/>
      <protection/>
    </xf>
    <xf numFmtId="0" fontId="14" fillId="0" borderId="12" xfId="20" applyFont="1" applyFill="1" applyBorder="1" applyAlignment="1">
      <alignment/>
      <protection/>
    </xf>
    <xf numFmtId="0" fontId="13" fillId="0" borderId="52" xfId="20" applyFont="1" applyFill="1" applyBorder="1" applyAlignment="1">
      <alignment horizontal="center"/>
      <protection/>
    </xf>
    <xf numFmtId="0" fontId="13" fillId="0" borderId="56" xfId="20" applyFont="1" applyFill="1" applyBorder="1" applyAlignment="1">
      <alignment horizontal="center"/>
      <protection/>
    </xf>
    <xf numFmtId="0" fontId="14" fillId="0" borderId="57" xfId="20" applyFont="1" applyFill="1" applyBorder="1" applyAlignment="1">
      <alignment horizontal="center"/>
      <protection/>
    </xf>
    <xf numFmtId="0" fontId="13" fillId="0" borderId="76" xfId="20" applyFont="1" applyFill="1" applyBorder="1" applyAlignment="1">
      <alignment horizontal="center"/>
      <protection/>
    </xf>
    <xf numFmtId="4" fontId="13" fillId="0" borderId="76" xfId="20" applyNumberFormat="1" applyFont="1" applyFill="1" applyBorder="1" applyAlignment="1">
      <alignment horizontal="center"/>
      <protection/>
    </xf>
    <xf numFmtId="4" fontId="13" fillId="0" borderId="56" xfId="20" applyNumberFormat="1" applyFont="1" applyFill="1" applyBorder="1" applyAlignment="1">
      <alignment horizontal="center"/>
      <protection/>
    </xf>
    <xf numFmtId="4" fontId="13" fillId="0" borderId="57" xfId="20" applyNumberFormat="1" applyFont="1" applyFill="1" applyBorder="1" applyAlignment="1">
      <alignment horizontal="center"/>
      <protection/>
    </xf>
    <xf numFmtId="0" fontId="14" fillId="0" borderId="50" xfId="20" applyFont="1" applyFill="1" applyBorder="1" applyAlignment="1">
      <alignment/>
      <protection/>
    </xf>
    <xf numFmtId="0" fontId="13" fillId="0" borderId="77" xfId="20" applyFont="1" applyFill="1" applyBorder="1" applyAlignment="1">
      <alignment horizontal="center"/>
      <protection/>
    </xf>
    <xf numFmtId="0" fontId="13" fillId="0" borderId="78" xfId="20" applyFont="1" applyFill="1" applyBorder="1" applyAlignment="1">
      <alignment horizontal="center"/>
      <protection/>
    </xf>
    <xf numFmtId="0" fontId="13" fillId="0" borderId="79" xfId="20" applyFont="1" applyFill="1" applyBorder="1" applyAlignment="1">
      <alignment horizontal="center"/>
      <protection/>
    </xf>
    <xf numFmtId="0" fontId="13" fillId="0" borderId="80" xfId="20" applyFont="1" applyFill="1" applyBorder="1" applyAlignment="1">
      <alignment horizontal="center"/>
      <protection/>
    </xf>
    <xf numFmtId="0" fontId="13" fillId="0" borderId="61" xfId="20" applyFont="1" applyFill="1" applyBorder="1" applyAlignment="1">
      <alignment horizontal="center"/>
      <protection/>
    </xf>
    <xf numFmtId="0" fontId="13" fillId="0" borderId="81" xfId="20" applyFont="1" applyFill="1" applyBorder="1" applyAlignment="1">
      <alignment wrapText="1"/>
      <protection/>
    </xf>
    <xf numFmtId="0" fontId="13" fillId="0" borderId="71" xfId="20" applyFont="1" applyFill="1" applyBorder="1" applyAlignment="1">
      <alignment horizontal="center" wrapText="1"/>
      <protection/>
    </xf>
    <xf numFmtId="0" fontId="13" fillId="0" borderId="72" xfId="20" applyFont="1" applyFill="1" applyBorder="1" applyAlignment="1">
      <alignment horizontal="center" wrapText="1"/>
      <protection/>
    </xf>
    <xf numFmtId="0" fontId="13" fillId="0" borderId="73" xfId="20" applyFont="1" applyFill="1" applyBorder="1" applyAlignment="1">
      <alignment horizontal="center" wrapText="1"/>
      <protection/>
    </xf>
    <xf numFmtId="0" fontId="13" fillId="0" borderId="74" xfId="20" applyFont="1" applyFill="1" applyBorder="1" applyAlignment="1">
      <alignment horizontal="center" wrapText="1"/>
      <protection/>
    </xf>
    <xf numFmtId="0" fontId="13" fillId="0" borderId="82" xfId="20" applyFont="1" applyFill="1" applyBorder="1" applyAlignment="1">
      <alignment horizontal="center" wrapText="1"/>
      <protection/>
    </xf>
    <xf numFmtId="0" fontId="13" fillId="0" borderId="83" xfId="20" applyFont="1" applyFill="1" applyBorder="1" applyAlignment="1">
      <alignment horizontal="center"/>
      <protection/>
    </xf>
    <xf numFmtId="0" fontId="13" fillId="0" borderId="12" xfId="20" applyFont="1" applyBorder="1" applyAlignment="1">
      <alignment horizontal="center" wrapText="1"/>
      <protection/>
    </xf>
    <xf numFmtId="0" fontId="13" fillId="0" borderId="0" xfId="20" applyFont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13" fillId="0" borderId="84" xfId="20" applyFont="1" applyFill="1" applyBorder="1" applyAlignment="1">
      <alignment horizontal="center"/>
      <protection/>
    </xf>
    <xf numFmtId="3" fontId="13" fillId="0" borderId="77" xfId="20" applyNumberFormat="1" applyFont="1" applyFill="1" applyBorder="1" applyAlignment="1">
      <alignment horizontal="center"/>
      <protection/>
    </xf>
    <xf numFmtId="3" fontId="14" fillId="0" borderId="61" xfId="20" applyNumberFormat="1" applyFont="1" applyFill="1" applyBorder="1" applyAlignment="1">
      <alignment horizontal="center"/>
      <protection/>
    </xf>
    <xf numFmtId="3" fontId="13" fillId="0" borderId="11" xfId="20" applyNumberFormat="1" applyFont="1" applyFill="1" applyBorder="1" applyAlignment="1">
      <alignment horizontal="center"/>
      <protection/>
    </xf>
    <xf numFmtId="3" fontId="14" fillId="0" borderId="68" xfId="20" applyNumberFormat="1" applyFont="1" applyFill="1" applyBorder="1" applyAlignment="1">
      <alignment horizontal="center"/>
      <protection/>
    </xf>
    <xf numFmtId="4" fontId="13" fillId="0" borderId="61" xfId="20" applyNumberFormat="1" applyFont="1" applyFill="1" applyBorder="1" applyAlignment="1">
      <alignment horizontal="center"/>
      <protection/>
    </xf>
    <xf numFmtId="3" fontId="13" fillId="0" borderId="67" xfId="20" applyNumberFormat="1" applyFont="1" applyFill="1" applyBorder="1" applyAlignment="1">
      <alignment horizontal="center"/>
      <protection/>
    </xf>
    <xf numFmtId="3" fontId="13" fillId="0" borderId="13" xfId="20" applyNumberFormat="1" applyFont="1" applyFill="1" applyBorder="1" applyAlignment="1">
      <alignment horizontal="center"/>
      <protection/>
    </xf>
    <xf numFmtId="4" fontId="13" fillId="0" borderId="85" xfId="20" applyNumberFormat="1" applyFont="1" applyFill="1" applyBorder="1" applyAlignment="1">
      <alignment horizontal="center"/>
      <protection/>
    </xf>
    <xf numFmtId="4" fontId="13" fillId="0" borderId="86" xfId="20" applyNumberFormat="1" applyFont="1" applyFill="1" applyBorder="1" applyAlignment="1">
      <alignment horizontal="center"/>
      <protection/>
    </xf>
    <xf numFmtId="4" fontId="13" fillId="0" borderId="87" xfId="20" applyNumberFormat="1" applyFont="1" applyFill="1" applyBorder="1" applyAlignment="1">
      <alignment horizontal="center"/>
      <protection/>
    </xf>
    <xf numFmtId="3" fontId="13" fillId="0" borderId="78" xfId="20" applyNumberFormat="1" applyFont="1" applyFill="1" applyBorder="1" applyAlignment="1">
      <alignment horizontal="center"/>
      <protection/>
    </xf>
    <xf numFmtId="4" fontId="13" fillId="0" borderId="80" xfId="20" applyNumberFormat="1" applyFont="1" applyFill="1" applyBorder="1" applyAlignment="1">
      <alignment horizontal="center"/>
      <protection/>
    </xf>
    <xf numFmtId="4" fontId="13" fillId="0" borderId="88" xfId="20" applyNumberFormat="1" applyFont="1" applyFill="1" applyBorder="1" applyAlignment="1">
      <alignment horizontal="center"/>
      <protection/>
    </xf>
    <xf numFmtId="4" fontId="13" fillId="0" borderId="0" xfId="20" applyNumberFormat="1" applyFont="1" applyBorder="1">
      <alignment/>
      <protection/>
    </xf>
    <xf numFmtId="4" fontId="13" fillId="0" borderId="89" xfId="20" applyNumberFormat="1" applyFont="1" applyFill="1" applyBorder="1" applyAlignment="1">
      <alignment horizontal="center"/>
      <protection/>
    </xf>
    <xf numFmtId="4" fontId="13" fillId="0" borderId="90" xfId="20" applyNumberFormat="1" applyFont="1" applyFill="1" applyBorder="1" applyAlignment="1">
      <alignment horizontal="center"/>
      <protection/>
    </xf>
    <xf numFmtId="4" fontId="13" fillId="0" borderId="91" xfId="20" applyNumberFormat="1" applyFont="1" applyFill="1" applyBorder="1" applyAlignment="1">
      <alignment horizontal="center"/>
      <protection/>
    </xf>
    <xf numFmtId="0" fontId="13" fillId="0" borderId="92" xfId="20" applyFont="1" applyFill="1" applyBorder="1" applyAlignment="1">
      <alignment horizontal="center"/>
      <protection/>
    </xf>
    <xf numFmtId="4" fontId="13" fillId="0" borderId="78" xfId="20" applyNumberFormat="1" applyFont="1" applyFill="1" applyBorder="1" applyAlignment="1">
      <alignment horizontal="center"/>
      <protection/>
    </xf>
    <xf numFmtId="0" fontId="14" fillId="0" borderId="68" xfId="20" applyFont="1" applyFill="1" applyBorder="1" applyAlignment="1">
      <alignment horizontal="center"/>
      <protection/>
    </xf>
    <xf numFmtId="0" fontId="13" fillId="0" borderId="12" xfId="20" applyFont="1" applyFill="1" applyBorder="1" applyAlignment="1">
      <alignment horizontal="center"/>
      <protection/>
    </xf>
    <xf numFmtId="0" fontId="13" fillId="0" borderId="93" xfId="20" applyFont="1" applyFill="1" applyBorder="1" applyAlignment="1">
      <alignment horizontal="center"/>
      <protection/>
    </xf>
    <xf numFmtId="0" fontId="13" fillId="0" borderId="94" xfId="20" applyFont="1" applyFill="1" applyBorder="1" applyAlignment="1">
      <alignment horizontal="center"/>
      <protection/>
    </xf>
    <xf numFmtId="0" fontId="13" fillId="0" borderId="90" xfId="20" applyFont="1" applyFill="1" applyBorder="1" applyAlignment="1">
      <alignment horizontal="center"/>
      <protection/>
    </xf>
    <xf numFmtId="3" fontId="14" fillId="0" borderId="95" xfId="20" applyNumberFormat="1" applyFont="1" applyFill="1" applyBorder="1" applyAlignment="1">
      <alignment horizontal="center"/>
      <protection/>
    </xf>
    <xf numFmtId="0" fontId="13" fillId="0" borderId="89" xfId="20" applyFont="1" applyFill="1" applyBorder="1" applyAlignment="1">
      <alignment horizontal="center"/>
      <protection/>
    </xf>
    <xf numFmtId="4" fontId="14" fillId="0" borderId="95" xfId="20" applyNumberFormat="1" applyFont="1" applyFill="1" applyBorder="1" applyAlignment="1">
      <alignment horizontal="center"/>
      <protection/>
    </xf>
    <xf numFmtId="4" fontId="13" fillId="0" borderId="96" xfId="20" applyNumberFormat="1" applyFont="1" applyFill="1" applyBorder="1" applyAlignment="1">
      <alignment horizontal="center"/>
      <protection/>
    </xf>
    <xf numFmtId="4" fontId="13" fillId="0" borderId="97" xfId="20" applyNumberFormat="1" applyFont="1" applyFill="1" applyBorder="1" applyAlignment="1">
      <alignment horizontal="center"/>
      <protection/>
    </xf>
    <xf numFmtId="4" fontId="13" fillId="0" borderId="95" xfId="20" applyNumberFormat="1" applyFont="1" applyFill="1" applyBorder="1" applyAlignment="1">
      <alignment horizontal="center"/>
      <protection/>
    </xf>
    <xf numFmtId="0" fontId="13" fillId="0" borderId="22" xfId="20" applyFont="1" applyFill="1" applyBorder="1" applyAlignment="1">
      <alignment horizontal="center"/>
      <protection/>
    </xf>
    <xf numFmtId="4" fontId="13" fillId="0" borderId="69" xfId="20" applyNumberFormat="1" applyFont="1" applyFill="1" applyBorder="1" applyAlignment="1">
      <alignment horizontal="center"/>
      <protection/>
    </xf>
    <xf numFmtId="4" fontId="13" fillId="0" borderId="11" xfId="20" applyNumberFormat="1" applyFont="1" applyFill="1" applyBorder="1" applyAlignment="1">
      <alignment horizontal="center"/>
      <protection/>
    </xf>
    <xf numFmtId="4" fontId="13" fillId="0" borderId="68" xfId="20" applyNumberFormat="1" applyFont="1" applyFill="1" applyBorder="1" applyAlignment="1">
      <alignment horizontal="center"/>
      <protection/>
    </xf>
    <xf numFmtId="0" fontId="13" fillId="0" borderId="18" xfId="20" applyFont="1" applyFill="1" applyBorder="1" applyAlignment="1">
      <alignment/>
      <protection/>
    </xf>
    <xf numFmtId="0" fontId="13" fillId="0" borderId="7" xfId="20" applyFont="1" applyFill="1" applyBorder="1" applyAlignment="1">
      <alignment horizontal="center"/>
      <protection/>
    </xf>
    <xf numFmtId="3" fontId="13" fillId="0" borderId="98" xfId="20" applyNumberFormat="1" applyFont="1" applyFill="1" applyBorder="1" applyAlignment="1">
      <alignment horizontal="center"/>
      <protection/>
    </xf>
    <xf numFmtId="3" fontId="13" fillId="0" borderId="99" xfId="20" applyNumberFormat="1" applyFont="1" applyFill="1" applyBorder="1" applyAlignment="1">
      <alignment horizontal="center"/>
      <protection/>
    </xf>
    <xf numFmtId="3" fontId="14" fillId="0" borderId="83" xfId="20" applyNumberFormat="1" applyFont="1" applyFill="1" applyBorder="1" applyAlignment="1">
      <alignment horizontal="center"/>
      <protection/>
    </xf>
    <xf numFmtId="3" fontId="13" fillId="0" borderId="62" xfId="20" applyNumberFormat="1" applyFont="1" applyFill="1" applyBorder="1" applyAlignment="1">
      <alignment horizontal="center"/>
      <protection/>
    </xf>
    <xf numFmtId="3" fontId="13" fillId="0" borderId="63" xfId="20" applyNumberFormat="1" applyFont="1" applyFill="1" applyBorder="1" applyAlignment="1">
      <alignment horizontal="center"/>
      <protection/>
    </xf>
    <xf numFmtId="4" fontId="13" fillId="0" borderId="100" xfId="20" applyNumberFormat="1" applyFont="1" applyFill="1" applyBorder="1" applyAlignment="1">
      <alignment horizontal="center"/>
      <protection/>
    </xf>
    <xf numFmtId="4" fontId="13" fillId="0" borderId="99" xfId="20" applyNumberFormat="1" applyFont="1" applyFill="1" applyBorder="1" applyAlignment="1">
      <alignment horizontal="center"/>
      <protection/>
    </xf>
    <xf numFmtId="4" fontId="13" fillId="0" borderId="83" xfId="20" applyNumberFormat="1" applyFont="1" applyFill="1" applyBorder="1" applyAlignment="1">
      <alignment horizontal="center"/>
      <protection/>
    </xf>
    <xf numFmtId="0" fontId="14" fillId="0" borderId="101" xfId="20" applyFont="1" applyFill="1" applyBorder="1" applyAlignment="1">
      <alignment/>
      <protection/>
    </xf>
    <xf numFmtId="0" fontId="13" fillId="0" borderId="102" xfId="20" applyFont="1" applyFill="1" applyBorder="1" applyAlignment="1">
      <alignment horizontal="center"/>
      <protection/>
    </xf>
    <xf numFmtId="4" fontId="13" fillId="0" borderId="55" xfId="20" applyNumberFormat="1" applyFont="1" applyFill="1" applyBorder="1" applyAlignment="1">
      <alignment horizontal="center"/>
      <protection/>
    </xf>
    <xf numFmtId="4" fontId="14" fillId="0" borderId="57" xfId="20" applyNumberFormat="1" applyFont="1" applyFill="1" applyBorder="1" applyAlignment="1">
      <alignment horizontal="center"/>
      <protection/>
    </xf>
    <xf numFmtId="0" fontId="14" fillId="0" borderId="103" xfId="20" applyFont="1" applyFill="1" applyBorder="1" applyAlignment="1">
      <alignment/>
      <protection/>
    </xf>
    <xf numFmtId="0" fontId="13" fillId="0" borderId="104" xfId="20" applyFont="1" applyFill="1" applyBorder="1" applyAlignment="1">
      <alignment horizontal="center"/>
      <protection/>
    </xf>
    <xf numFmtId="0" fontId="13" fillId="0" borderId="105" xfId="20" applyFont="1" applyFill="1" applyBorder="1" applyAlignment="1">
      <alignment horizontal="center"/>
      <protection/>
    </xf>
    <xf numFmtId="0" fontId="13" fillId="0" borderId="106" xfId="20" applyFont="1" applyFill="1" applyBorder="1" applyAlignment="1">
      <alignment horizontal="center"/>
      <protection/>
    </xf>
    <xf numFmtId="0" fontId="14" fillId="0" borderId="107" xfId="20" applyFont="1" applyFill="1" applyBorder="1" applyAlignment="1">
      <alignment horizontal="center"/>
      <protection/>
    </xf>
    <xf numFmtId="0" fontId="13" fillId="0" borderId="108" xfId="20" applyFont="1" applyFill="1" applyBorder="1" applyAlignment="1">
      <alignment horizontal="center"/>
      <protection/>
    </xf>
    <xf numFmtId="4" fontId="13" fillId="0" borderId="108" xfId="20" applyNumberFormat="1" applyFont="1" applyFill="1" applyBorder="1" applyAlignment="1">
      <alignment horizontal="center"/>
      <protection/>
    </xf>
    <xf numFmtId="4" fontId="13" fillId="0" borderId="106" xfId="20" applyNumberFormat="1" applyFont="1" applyFill="1" applyBorder="1" applyAlignment="1">
      <alignment horizontal="center"/>
      <protection/>
    </xf>
    <xf numFmtId="4" fontId="13" fillId="0" borderId="107" xfId="20" applyNumberFormat="1" applyFont="1" applyFill="1" applyBorder="1" applyAlignment="1">
      <alignment horizontal="center"/>
      <protection/>
    </xf>
    <xf numFmtId="0" fontId="13" fillId="0" borderId="0" xfId="20" applyFont="1" applyFill="1" applyBorder="1" applyAlignment="1">
      <alignment horizontal="center"/>
      <protection/>
    </xf>
    <xf numFmtId="0" fontId="13" fillId="0" borderId="0" xfId="20" applyFont="1" applyFill="1" applyBorder="1" applyAlignment="1">
      <alignment/>
      <protection/>
    </xf>
    <xf numFmtId="0" fontId="0" fillId="0" borderId="0" xfId="20" applyFont="1" applyBorder="1" applyAlignment="1">
      <alignment horizontal="center"/>
      <protection/>
    </xf>
    <xf numFmtId="14" fontId="0" fillId="0" borderId="0" xfId="20" applyNumberFormat="1" applyAlignment="1">
      <alignment horizontal="center"/>
      <protection/>
    </xf>
    <xf numFmtId="0" fontId="13" fillId="0" borderId="0" xfId="20" applyFont="1" applyFill="1" applyBorder="1">
      <alignment/>
      <protection/>
    </xf>
    <xf numFmtId="0" fontId="0" fillId="0" borderId="0" xfId="20" applyFont="1">
      <alignment/>
      <protection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Continuous"/>
    </xf>
    <xf numFmtId="0" fontId="17" fillId="0" borderId="51" xfId="0" applyFont="1" applyBorder="1" applyAlignment="1">
      <alignment/>
    </xf>
    <xf numFmtId="0" fontId="17" fillId="0" borderId="109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1" xfId="0" applyFont="1" applyFill="1" applyBorder="1" applyAlignment="1">
      <alignment/>
    </xf>
    <xf numFmtId="0" fontId="17" fillId="0" borderId="110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7" xfId="0" applyFont="1" applyFill="1" applyBorder="1" applyAlignment="1">
      <alignment/>
    </xf>
    <xf numFmtId="0" fontId="0" fillId="0" borderId="102" xfId="0" applyBorder="1" applyAlignment="1">
      <alignment horizontal="center"/>
    </xf>
    <xf numFmtId="0" fontId="0" fillId="0" borderId="110" xfId="0" applyBorder="1" applyAlignment="1">
      <alignment/>
    </xf>
    <xf numFmtId="0" fontId="0" fillId="0" borderId="51" xfId="0" applyBorder="1" applyAlignment="1">
      <alignment/>
    </xf>
    <xf numFmtId="0" fontId="18" fillId="0" borderId="110" xfId="0" applyFont="1" applyBorder="1" applyAlignment="1">
      <alignment/>
    </xf>
    <xf numFmtId="0" fontId="0" fillId="0" borderId="27" xfId="0" applyBorder="1" applyAlignment="1">
      <alignment/>
    </xf>
    <xf numFmtId="3" fontId="17" fillId="0" borderId="110" xfId="0" applyNumberFormat="1" applyFont="1" applyBorder="1" applyAlignment="1">
      <alignment/>
    </xf>
    <xf numFmtId="4" fontId="17" fillId="0" borderId="110" xfId="0" applyNumberFormat="1" applyFont="1" applyBorder="1" applyAlignment="1">
      <alignment/>
    </xf>
    <xf numFmtId="166" fontId="19" fillId="0" borderId="90" xfId="0" applyNumberFormat="1" applyFont="1" applyBorder="1" applyAlignment="1">
      <alignment horizontal="right"/>
    </xf>
    <xf numFmtId="166" fontId="19" fillId="0" borderId="110" xfId="0" applyNumberFormat="1" applyFont="1" applyBorder="1" applyAlignment="1">
      <alignment horizontal="right"/>
    </xf>
    <xf numFmtId="3" fontId="17" fillId="0" borderId="110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1" fillId="0" borderId="110" xfId="0" applyNumberFormat="1" applyFont="1" applyBorder="1" applyAlignment="1">
      <alignment/>
    </xf>
    <xf numFmtId="3" fontId="19" fillId="0" borderId="28" xfId="0" applyNumberFormat="1" applyFont="1" applyBorder="1" applyAlignment="1">
      <alignment horizontal="right"/>
    </xf>
    <xf numFmtId="0" fontId="0" fillId="0" borderId="110" xfId="0" applyBorder="1" applyAlignment="1">
      <alignment horizontal="center"/>
    </xf>
    <xf numFmtId="166" fontId="19" fillId="0" borderId="90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3" fontId="19" fillId="0" borderId="11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111" xfId="0" applyFont="1" applyBorder="1" applyAlignment="1">
      <alignment/>
    </xf>
    <xf numFmtId="0" fontId="21" fillId="0" borderId="112" xfId="0" applyFont="1" applyBorder="1" applyAlignment="1">
      <alignment/>
    </xf>
    <xf numFmtId="0" fontId="21" fillId="0" borderId="113" xfId="0" applyFont="1" applyBorder="1" applyAlignment="1">
      <alignment/>
    </xf>
    <xf numFmtId="0" fontId="21" fillId="0" borderId="114" xfId="0" applyFont="1" applyBorder="1" applyAlignment="1">
      <alignment/>
    </xf>
    <xf numFmtId="0" fontId="21" fillId="0" borderId="115" xfId="0" applyFont="1" applyBorder="1" applyAlignment="1">
      <alignment/>
    </xf>
    <xf numFmtId="0" fontId="2" fillId="0" borderId="116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69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0" xfId="0" applyFon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117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7" fillId="0" borderId="118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9" xfId="0" applyFont="1" applyBorder="1" applyAlignment="1">
      <alignment/>
    </xf>
    <xf numFmtId="0" fontId="7" fillId="0" borderId="120" xfId="0" applyFont="1" applyBorder="1" applyAlignment="1">
      <alignment/>
    </xf>
    <xf numFmtId="4" fontId="7" fillId="0" borderId="120" xfId="0" applyNumberFormat="1" applyFont="1" applyBorder="1" applyAlignment="1">
      <alignment/>
    </xf>
    <xf numFmtId="4" fontId="7" fillId="0" borderId="8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92" xfId="0" applyFont="1" applyBorder="1" applyAlignment="1">
      <alignment/>
    </xf>
    <xf numFmtId="4" fontId="8" fillId="0" borderId="121" xfId="0" applyNumberFormat="1" applyFont="1" applyBorder="1" applyAlignment="1">
      <alignment/>
    </xf>
    <xf numFmtId="0" fontId="13" fillId="0" borderId="122" xfId="20" applyFont="1" applyFill="1" applyBorder="1" applyAlignment="1">
      <alignment/>
      <protection/>
    </xf>
    <xf numFmtId="4" fontId="7" fillId="0" borderId="62" xfId="0" applyNumberFormat="1" applyFont="1" applyBorder="1" applyAlignment="1">
      <alignment/>
    </xf>
    <xf numFmtId="14" fontId="0" fillId="0" borderId="0" xfId="0" applyNumberFormat="1" applyAlignment="1">
      <alignment/>
    </xf>
    <xf numFmtId="0" fontId="21" fillId="0" borderId="123" xfId="0" applyFont="1" applyBorder="1" applyAlignment="1">
      <alignment/>
    </xf>
    <xf numFmtId="0" fontId="21" fillId="0" borderId="124" xfId="0" applyFont="1" applyBorder="1" applyAlignment="1">
      <alignment/>
    </xf>
    <xf numFmtId="0" fontId="11" fillId="0" borderId="125" xfId="0" applyFont="1" applyBorder="1" applyAlignment="1">
      <alignment/>
    </xf>
    <xf numFmtId="4" fontId="0" fillId="0" borderId="126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12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12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" fontId="0" fillId="0" borderId="129" xfId="0" applyNumberFormat="1" applyFont="1" applyBorder="1" applyAlignment="1">
      <alignment horizontal="center"/>
    </xf>
    <xf numFmtId="4" fontId="0" fillId="0" borderId="130" xfId="0" applyNumberFormat="1" applyFont="1" applyBorder="1" applyAlignment="1">
      <alignment horizontal="center"/>
    </xf>
    <xf numFmtId="4" fontId="0" fillId="0" borderId="131" xfId="0" applyNumberFormat="1" applyFont="1" applyBorder="1" applyAlignment="1">
      <alignment horizontal="center"/>
    </xf>
    <xf numFmtId="4" fontId="0" fillId="0" borderId="124" xfId="0" applyNumberFormat="1" applyFont="1" applyBorder="1" applyAlignment="1">
      <alignment horizontal="center"/>
    </xf>
    <xf numFmtId="49" fontId="0" fillId="0" borderId="131" xfId="0" applyNumberFormat="1" applyFont="1" applyBorder="1" applyAlignment="1">
      <alignment horizontal="center"/>
    </xf>
    <xf numFmtId="49" fontId="0" fillId="0" borderId="132" xfId="0" applyNumberFormat="1" applyFont="1" applyBorder="1" applyAlignment="1">
      <alignment horizontal="center"/>
    </xf>
    <xf numFmtId="0" fontId="0" fillId="0" borderId="32" xfId="19" applyBorder="1" applyAlignment="1">
      <alignment horizontal="center"/>
      <protection/>
    </xf>
    <xf numFmtId="0" fontId="0" fillId="0" borderId="33" xfId="19" applyBorder="1" applyAlignment="1">
      <alignment horizontal="center"/>
      <protection/>
    </xf>
    <xf numFmtId="0" fontId="1" fillId="0" borderId="32" xfId="19" applyFont="1" applyBorder="1" applyAlignment="1">
      <alignment horizontal="center"/>
      <protection/>
    </xf>
    <xf numFmtId="0" fontId="1" fillId="0" borderId="34" xfId="19" applyFont="1" applyBorder="1" applyAlignment="1">
      <alignment horizontal="center"/>
      <protection/>
    </xf>
    <xf numFmtId="0" fontId="0" fillId="0" borderId="34" xfId="19" applyBorder="1" applyAlignment="1">
      <alignment horizontal="center"/>
      <protection/>
    </xf>
    <xf numFmtId="0" fontId="3" fillId="0" borderId="32" xfId="19" applyFont="1" applyBorder="1" applyAlignment="1">
      <alignment horizontal="center"/>
      <protection/>
    </xf>
    <xf numFmtId="0" fontId="3" fillId="0" borderId="33" xfId="19" applyFont="1" applyBorder="1" applyAlignment="1">
      <alignment horizontal="center"/>
      <protection/>
    </xf>
    <xf numFmtId="0" fontId="1" fillId="0" borderId="43" xfId="19" applyFont="1" applyBorder="1" applyAlignment="1">
      <alignment horizontal="center"/>
      <protection/>
    </xf>
    <xf numFmtId="0" fontId="1" fillId="0" borderId="49" xfId="19" applyFont="1" applyBorder="1" applyAlignment="1">
      <alignment horizontal="center"/>
      <protection/>
    </xf>
    <xf numFmtId="0" fontId="1" fillId="0" borderId="133" xfId="19" applyFont="1" applyBorder="1" applyAlignment="1">
      <alignment horizontal="center"/>
      <protection/>
    </xf>
    <xf numFmtId="0" fontId="1" fillId="0" borderId="39" xfId="19" applyFont="1" applyBorder="1" applyAlignment="1">
      <alignment horizontal="center"/>
      <protection/>
    </xf>
    <xf numFmtId="0" fontId="1" fillId="0" borderId="134" xfId="19" applyFont="1" applyBorder="1" applyAlignment="1">
      <alignment horizontal="center"/>
      <protection/>
    </xf>
    <xf numFmtId="0" fontId="0" fillId="0" borderId="135" xfId="19" applyBorder="1" applyAlignment="1">
      <alignment horizontal="center"/>
      <protection/>
    </xf>
    <xf numFmtId="0" fontId="0" fillId="0" borderId="136" xfId="19" applyBorder="1" applyAlignment="1">
      <alignment horizontal="center"/>
      <protection/>
    </xf>
    <xf numFmtId="0" fontId="0" fillId="0" borderId="137" xfId="19" applyBorder="1" applyAlignment="1">
      <alignment horizontal="center"/>
      <protection/>
    </xf>
    <xf numFmtId="0" fontId="3" fillId="0" borderId="34" xfId="19" applyFont="1" applyBorder="1" applyAlignment="1">
      <alignment horizontal="center"/>
      <protection/>
    </xf>
    <xf numFmtId="0" fontId="1" fillId="0" borderId="138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27" xfId="19" applyFont="1" applyBorder="1" applyAlignment="1">
      <alignment horizontal="center"/>
      <protection/>
    </xf>
    <xf numFmtId="0" fontId="1" fillId="0" borderId="28" xfId="19" applyFont="1" applyBorder="1" applyAlignment="1">
      <alignment horizontal="center"/>
      <protection/>
    </xf>
    <xf numFmtId="0" fontId="1" fillId="0" borderId="111" xfId="19" applyFont="1" applyBorder="1" applyAlignment="1">
      <alignment horizontal="center"/>
      <protection/>
    </xf>
    <xf numFmtId="0" fontId="1" fillId="0" borderId="27" xfId="19" applyFont="1" applyFill="1" applyBorder="1" applyAlignment="1">
      <alignment horizontal="center"/>
      <protection/>
    </xf>
    <xf numFmtId="0" fontId="1" fillId="0" borderId="29" xfId="19" applyFont="1" applyFill="1" applyBorder="1" applyAlignment="1">
      <alignment horizontal="center"/>
      <protection/>
    </xf>
    <xf numFmtId="0" fontId="1" fillId="0" borderId="40" xfId="19" applyFont="1" applyBorder="1" applyAlignment="1">
      <alignment horizontal="center"/>
      <protection/>
    </xf>
    <xf numFmtId="0" fontId="1" fillId="0" borderId="41" xfId="19" applyFont="1" applyBorder="1" applyAlignment="1">
      <alignment horizontal="center"/>
      <protection/>
    </xf>
    <xf numFmtId="0" fontId="1" fillId="0" borderId="42" xfId="19" applyFont="1" applyBorder="1" applyAlignment="1">
      <alignment horizontal="center"/>
      <protection/>
    </xf>
    <xf numFmtId="0" fontId="3" fillId="0" borderId="139" xfId="19" applyFont="1" applyBorder="1" applyAlignment="1">
      <alignment horizontal="center"/>
      <protection/>
    </xf>
    <xf numFmtId="0" fontId="3" fillId="0" borderId="140" xfId="19" applyFont="1" applyBorder="1" applyAlignment="1">
      <alignment horizontal="center"/>
      <protection/>
    </xf>
    <xf numFmtId="0" fontId="3" fillId="0" borderId="141" xfId="19" applyFont="1" applyBorder="1" applyAlignment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Rozpočet 2003 - návrh" xfId="19"/>
    <cellStyle name="normální_Tab. k rozb.hosp.PO za 1. pololetí 200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6" sqref="E6:F6"/>
    </sheetView>
  </sheetViews>
  <sheetFormatPr defaultColWidth="9.00390625" defaultRowHeight="12.75"/>
  <cols>
    <col min="5" max="5" width="10.125" style="0" bestFit="1" customWidth="1"/>
    <col min="7" max="7" width="10.125" style="0" bestFit="1" customWidth="1"/>
  </cols>
  <sheetData>
    <row r="1" spans="1:11" ht="20.25">
      <c r="A1" s="246" t="s">
        <v>146</v>
      </c>
      <c r="B1" s="246"/>
      <c r="C1" s="246"/>
      <c r="D1" s="246"/>
      <c r="E1" s="247"/>
      <c r="F1" s="247"/>
      <c r="G1" s="247"/>
      <c r="H1" s="247"/>
      <c r="I1" s="247"/>
      <c r="J1" s="247"/>
      <c r="K1" s="247"/>
    </row>
    <row r="2" spans="1:11" ht="1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 t="s">
        <v>170</v>
      </c>
    </row>
    <row r="3" spans="1:11" ht="15.75" thickBo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2" ht="17.25" thickBot="1" thickTop="1">
      <c r="A4" s="248" t="s">
        <v>53</v>
      </c>
      <c r="B4" s="249"/>
      <c r="C4" s="249"/>
      <c r="D4" s="250"/>
      <c r="E4" s="249" t="s">
        <v>147</v>
      </c>
      <c r="F4" s="249"/>
      <c r="G4" s="249"/>
      <c r="H4" s="250"/>
      <c r="I4" s="249" t="s">
        <v>148</v>
      </c>
      <c r="J4" s="249"/>
      <c r="K4" s="249"/>
      <c r="L4" s="251"/>
    </row>
    <row r="5" spans="1:12" ht="15.75" thickBot="1">
      <c r="A5" s="252" t="s">
        <v>149</v>
      </c>
      <c r="B5" s="253"/>
      <c r="C5" s="253"/>
      <c r="D5" s="254"/>
      <c r="E5" s="253" t="s">
        <v>150</v>
      </c>
      <c r="F5" s="255"/>
      <c r="G5" s="253" t="s">
        <v>151</v>
      </c>
      <c r="H5" s="254"/>
      <c r="I5" s="253" t="s">
        <v>152</v>
      </c>
      <c r="J5" s="255"/>
      <c r="K5" s="253" t="s">
        <v>153</v>
      </c>
      <c r="L5" s="256"/>
    </row>
    <row r="6" spans="1:12" ht="15.75" thickTop="1">
      <c r="A6" s="291" t="s">
        <v>178</v>
      </c>
      <c r="B6" s="289"/>
      <c r="C6" s="289"/>
      <c r="D6" s="290"/>
      <c r="E6" s="304">
        <v>704931.23</v>
      </c>
      <c r="F6" s="305"/>
      <c r="G6" s="306">
        <v>180000</v>
      </c>
      <c r="H6" s="307"/>
      <c r="I6" s="304">
        <v>8200</v>
      </c>
      <c r="J6" s="305"/>
      <c r="K6" s="308" t="s">
        <v>175</v>
      </c>
      <c r="L6" s="309"/>
    </row>
    <row r="7" spans="1:12" ht="19.5" customHeight="1">
      <c r="A7" s="257" t="s">
        <v>154</v>
      </c>
      <c r="B7" s="258"/>
      <c r="C7" s="258"/>
      <c r="D7" s="259"/>
      <c r="E7" s="292">
        <v>939162</v>
      </c>
      <c r="F7" s="293"/>
      <c r="G7" s="296">
        <v>364000</v>
      </c>
      <c r="H7" s="297"/>
      <c r="I7" s="292">
        <v>17000</v>
      </c>
      <c r="J7" s="293"/>
      <c r="K7" s="300" t="s">
        <v>173</v>
      </c>
      <c r="L7" s="301"/>
    </row>
    <row r="8" spans="1:12" ht="19.5" customHeight="1">
      <c r="A8" s="260" t="s">
        <v>155</v>
      </c>
      <c r="B8" s="261"/>
      <c r="C8" s="261"/>
      <c r="D8" s="262"/>
      <c r="E8" s="294">
        <v>739887</v>
      </c>
      <c r="F8" s="295"/>
      <c r="G8" s="298">
        <v>373000</v>
      </c>
      <c r="H8" s="299"/>
      <c r="I8" s="294">
        <v>22000</v>
      </c>
      <c r="J8" s="295"/>
      <c r="K8" s="302" t="s">
        <v>174</v>
      </c>
      <c r="L8" s="303"/>
    </row>
    <row r="9" spans="1:12" ht="19.5" customHeight="1">
      <c r="A9" s="260" t="s">
        <v>156</v>
      </c>
      <c r="B9" s="261"/>
      <c r="C9" s="261"/>
      <c r="D9" s="262"/>
      <c r="E9" s="294">
        <v>822782</v>
      </c>
      <c r="F9" s="295"/>
      <c r="G9" s="298">
        <v>330000</v>
      </c>
      <c r="H9" s="299"/>
      <c r="I9" s="294">
        <v>8600</v>
      </c>
      <c r="J9" s="295"/>
      <c r="K9" s="302" t="s">
        <v>175</v>
      </c>
      <c r="L9" s="303"/>
    </row>
    <row r="10" spans="1:12" ht="19.5" customHeight="1">
      <c r="A10" s="260" t="s">
        <v>157</v>
      </c>
      <c r="B10" s="261"/>
      <c r="C10" s="261"/>
      <c r="D10" s="262"/>
      <c r="E10" s="294">
        <v>900655</v>
      </c>
      <c r="F10" s="295"/>
      <c r="G10" s="298">
        <v>295000</v>
      </c>
      <c r="H10" s="299"/>
      <c r="I10" s="294">
        <v>10000</v>
      </c>
      <c r="J10" s="295"/>
      <c r="K10" s="302" t="s">
        <v>176</v>
      </c>
      <c r="L10" s="303"/>
    </row>
    <row r="11" spans="1:12" ht="19.5" customHeight="1">
      <c r="A11" s="260"/>
      <c r="B11" s="261"/>
      <c r="C11" s="261"/>
      <c r="D11" s="262"/>
      <c r="E11" s="263"/>
      <c r="F11" s="264"/>
      <c r="G11" s="263"/>
      <c r="H11" s="265"/>
      <c r="I11" s="263"/>
      <c r="J11" s="264"/>
      <c r="K11" s="263"/>
      <c r="L11" s="266"/>
    </row>
    <row r="12" spans="1:12" ht="19.5" customHeight="1">
      <c r="A12" s="260"/>
      <c r="B12" s="261"/>
      <c r="C12" s="261"/>
      <c r="D12" s="262"/>
      <c r="E12" s="263"/>
      <c r="F12" s="264"/>
      <c r="G12" s="263"/>
      <c r="H12" s="265"/>
      <c r="I12" s="263"/>
      <c r="J12" s="264"/>
      <c r="K12" s="263"/>
      <c r="L12" s="266"/>
    </row>
    <row r="13" spans="1:12" ht="19.5" customHeight="1">
      <c r="A13" s="260"/>
      <c r="B13" s="261"/>
      <c r="C13" s="261"/>
      <c r="D13" s="262"/>
      <c r="E13" s="263"/>
      <c r="F13" s="264"/>
      <c r="G13" s="263"/>
      <c r="H13" s="265"/>
      <c r="I13" s="263"/>
      <c r="J13" s="264"/>
      <c r="K13" s="263"/>
      <c r="L13" s="266"/>
    </row>
    <row r="14" spans="1:12" ht="19.5" customHeight="1">
      <c r="A14" s="260"/>
      <c r="B14" s="261"/>
      <c r="C14" s="261"/>
      <c r="D14" s="262"/>
      <c r="E14" s="263"/>
      <c r="F14" s="264"/>
      <c r="G14" s="263"/>
      <c r="H14" s="265"/>
      <c r="I14" s="263"/>
      <c r="J14" s="264"/>
      <c r="K14" s="263"/>
      <c r="L14" s="266"/>
    </row>
    <row r="15" spans="1:12" ht="19.5" customHeight="1">
      <c r="A15" s="260"/>
      <c r="B15" s="261"/>
      <c r="C15" s="261"/>
      <c r="D15" s="262"/>
      <c r="E15" s="263"/>
      <c r="F15" s="264"/>
      <c r="G15" s="263"/>
      <c r="H15" s="265"/>
      <c r="I15" s="263"/>
      <c r="J15" s="264"/>
      <c r="K15" s="263"/>
      <c r="L15" s="266"/>
    </row>
    <row r="16" spans="1:12" ht="19.5" customHeight="1">
      <c r="A16" s="260"/>
      <c r="B16" s="261"/>
      <c r="C16" s="261"/>
      <c r="D16" s="262"/>
      <c r="E16" s="263"/>
      <c r="F16" s="264"/>
      <c r="G16" s="263"/>
      <c r="H16" s="265"/>
      <c r="I16" s="263"/>
      <c r="J16" s="264"/>
      <c r="K16" s="263"/>
      <c r="L16" s="266"/>
    </row>
    <row r="17" spans="1:12" ht="19.5" customHeight="1" thickBot="1">
      <c r="A17" s="267"/>
      <c r="B17" s="268"/>
      <c r="C17" s="268"/>
      <c r="D17" s="269"/>
      <c r="E17" s="270"/>
      <c r="F17" s="271"/>
      <c r="G17" s="270"/>
      <c r="H17" s="272"/>
      <c r="I17" s="270"/>
      <c r="J17" s="271"/>
      <c r="K17" s="270"/>
      <c r="L17" s="273"/>
    </row>
    <row r="18" ht="13.5" thickTop="1"/>
    <row r="19" spans="1:10" ht="12.75">
      <c r="A19" t="s">
        <v>70</v>
      </c>
      <c r="C19" t="s">
        <v>158</v>
      </c>
      <c r="H19" t="s">
        <v>71</v>
      </c>
      <c r="J19" t="s">
        <v>110</v>
      </c>
    </row>
    <row r="20" spans="1:10" ht="12.75">
      <c r="A20" t="s">
        <v>72</v>
      </c>
      <c r="B20" s="288">
        <v>40574</v>
      </c>
      <c r="J20" t="s">
        <v>159</v>
      </c>
    </row>
  </sheetData>
  <mergeCells count="20">
    <mergeCell ref="E6:F6"/>
    <mergeCell ref="G6:H6"/>
    <mergeCell ref="I6:J6"/>
    <mergeCell ref="K6:L6"/>
    <mergeCell ref="K7:L7"/>
    <mergeCell ref="K8:L8"/>
    <mergeCell ref="K9:L9"/>
    <mergeCell ref="K10:L10"/>
    <mergeCell ref="I7:J7"/>
    <mergeCell ref="I8:J8"/>
    <mergeCell ref="I9:J9"/>
    <mergeCell ref="I10:J10"/>
    <mergeCell ref="G7:H7"/>
    <mergeCell ref="G8:H8"/>
    <mergeCell ref="G9:H9"/>
    <mergeCell ref="G10:H10"/>
    <mergeCell ref="E7:F7"/>
    <mergeCell ref="E8:F8"/>
    <mergeCell ref="E9:F9"/>
    <mergeCell ref="E10:F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25.375" style="0" customWidth="1"/>
    <col min="2" max="4" width="10.125" style="0" customWidth="1"/>
    <col min="5" max="5" width="7.375" style="0" customWidth="1"/>
    <col min="6" max="6" width="10.125" style="0" customWidth="1"/>
    <col min="7" max="7" width="6.875" style="0" customWidth="1"/>
    <col min="8" max="8" width="10.125" style="0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7" ht="12.75">
      <c r="A1" s="1" t="s">
        <v>0</v>
      </c>
      <c r="F1" t="s">
        <v>1</v>
      </c>
      <c r="G1" t="s">
        <v>161</v>
      </c>
    </row>
    <row r="2" ht="12.75">
      <c r="F2" s="2"/>
    </row>
    <row r="3" spans="1:5" ht="18">
      <c r="A3" s="3" t="s">
        <v>160</v>
      </c>
      <c r="B3" s="4"/>
      <c r="C3" s="4"/>
      <c r="D3" s="4"/>
      <c r="E3" s="4"/>
    </row>
    <row r="4" spans="1:5" ht="18.75">
      <c r="A4" s="5" t="s">
        <v>2</v>
      </c>
      <c r="B4" s="4"/>
      <c r="C4" s="4"/>
      <c r="D4" s="4"/>
      <c r="E4" s="4"/>
    </row>
    <row r="5" spans="6:7" ht="13.5" thickBot="1">
      <c r="F5" s="6"/>
      <c r="G5" s="6" t="s">
        <v>3</v>
      </c>
    </row>
    <row r="6" spans="1:8" ht="13.5" thickTop="1">
      <c r="A6" s="7"/>
      <c r="B6" s="8" t="s">
        <v>4</v>
      </c>
      <c r="C6" s="8" t="s">
        <v>5</v>
      </c>
      <c r="D6" s="9" t="s">
        <v>6</v>
      </c>
      <c r="E6" s="9" t="s">
        <v>7</v>
      </c>
      <c r="F6" s="9" t="s">
        <v>6</v>
      </c>
      <c r="G6" s="10" t="s">
        <v>8</v>
      </c>
      <c r="H6" s="275"/>
    </row>
    <row r="7" spans="1:8" ht="13.5" thickBot="1">
      <c r="A7" s="11"/>
      <c r="B7" s="12">
        <v>2010</v>
      </c>
      <c r="C7" s="12">
        <v>2010</v>
      </c>
      <c r="D7" s="13" t="s">
        <v>162</v>
      </c>
      <c r="E7" s="13" t="s">
        <v>9</v>
      </c>
      <c r="F7" s="13" t="s">
        <v>163</v>
      </c>
      <c r="G7" s="14" t="s">
        <v>10</v>
      </c>
      <c r="H7" s="275"/>
    </row>
    <row r="8" spans="1:8" ht="12.75">
      <c r="A8" s="282" t="s">
        <v>11</v>
      </c>
      <c r="B8" s="284">
        <f>B9+B10+B11+B12</f>
        <v>28777</v>
      </c>
      <c r="C8" s="284">
        <f>C9+C10+C11+C12</f>
        <v>28777</v>
      </c>
      <c r="D8" s="284">
        <f>D9+D10+D11+D12</f>
        <v>26279</v>
      </c>
      <c r="E8" s="285">
        <f aca="true" t="shared" si="0" ref="E8:E13">D8/C8*100</f>
        <v>91.31945651040762</v>
      </c>
      <c r="F8" s="284">
        <f>F9+F10+F11+F12</f>
        <v>26825</v>
      </c>
      <c r="G8" s="281">
        <f aca="true" t="shared" si="1" ref="G8:G13">D8/F8</f>
        <v>0.979645852749301</v>
      </c>
      <c r="H8" s="276"/>
    </row>
    <row r="9" spans="1:8" ht="12.75">
      <c r="A9" s="283" t="s">
        <v>165</v>
      </c>
      <c r="B9" s="22">
        <v>27718</v>
      </c>
      <c r="C9" s="22">
        <v>27718</v>
      </c>
      <c r="D9" s="22">
        <v>24783</v>
      </c>
      <c r="E9" s="23">
        <f t="shared" si="0"/>
        <v>89.41121293022584</v>
      </c>
      <c r="F9" s="22">
        <v>25332</v>
      </c>
      <c r="G9" s="20">
        <f t="shared" si="1"/>
        <v>0.9783278067266699</v>
      </c>
      <c r="H9" s="276"/>
    </row>
    <row r="10" spans="1:8" ht="12.75">
      <c r="A10" s="283" t="s">
        <v>93</v>
      </c>
      <c r="B10" s="22">
        <v>0</v>
      </c>
      <c r="C10" s="22">
        <v>0</v>
      </c>
      <c r="D10" s="22">
        <v>0</v>
      </c>
      <c r="E10" s="23"/>
      <c r="F10" s="22">
        <v>0</v>
      </c>
      <c r="G10" s="20"/>
      <c r="H10" s="276"/>
    </row>
    <row r="11" spans="1:8" ht="12.75">
      <c r="A11" s="283" t="s">
        <v>94</v>
      </c>
      <c r="B11" s="22">
        <v>0</v>
      </c>
      <c r="C11" s="22">
        <v>0</v>
      </c>
      <c r="D11" s="22">
        <v>135</v>
      </c>
      <c r="E11" s="23"/>
      <c r="F11" s="22">
        <v>60</v>
      </c>
      <c r="G11" s="20">
        <f t="shared" si="1"/>
        <v>2.25</v>
      </c>
      <c r="H11" s="276"/>
    </row>
    <row r="12" spans="1:8" ht="12.75">
      <c r="A12" s="283" t="s">
        <v>31</v>
      </c>
      <c r="B12" s="22">
        <v>1059</v>
      </c>
      <c r="C12" s="22">
        <v>1059</v>
      </c>
      <c r="D12" s="22">
        <v>1361</v>
      </c>
      <c r="E12" s="287">
        <f t="shared" si="0"/>
        <v>128.51746931067046</v>
      </c>
      <c r="F12" s="22">
        <v>1433</v>
      </c>
      <c r="G12" s="20">
        <f t="shared" si="1"/>
        <v>0.9497557571528262</v>
      </c>
      <c r="H12" s="19"/>
    </row>
    <row r="13" spans="1:8" ht="12.75">
      <c r="A13" s="15" t="s">
        <v>12</v>
      </c>
      <c r="B13" s="16">
        <f>B14+B19+B28+B35+B37+B41</f>
        <v>99843</v>
      </c>
      <c r="C13" s="16">
        <f>C14+C19+C28+C35+C37+C41</f>
        <v>99843</v>
      </c>
      <c r="D13" s="16">
        <f>D14+D19+D28+D35+D37+D41</f>
        <v>96068</v>
      </c>
      <c r="E13" s="17">
        <f t="shared" si="0"/>
        <v>96.21906393037068</v>
      </c>
      <c r="F13" s="16">
        <f>F14+F19+F28+F35+F37+F41</f>
        <v>96165</v>
      </c>
      <c r="G13" s="18">
        <f t="shared" si="1"/>
        <v>0.9989913170072272</v>
      </c>
      <c r="H13" s="276"/>
    </row>
    <row r="14" spans="1:8" ht="12.75">
      <c r="A14" s="15" t="s">
        <v>13</v>
      </c>
      <c r="B14" s="16">
        <f>B15+B16+B17+B18</f>
        <v>11740</v>
      </c>
      <c r="C14" s="16">
        <f>C15+C16+C17+C18</f>
        <v>11740</v>
      </c>
      <c r="D14" s="16">
        <f>D15+D16+D17+D18</f>
        <v>12189</v>
      </c>
      <c r="E14" s="17">
        <f aca="true" t="shared" si="2" ref="E14:E20">D14/C14*100</f>
        <v>103.82453151618398</v>
      </c>
      <c r="F14" s="16">
        <f>F15+F16+F17+F18</f>
        <v>11901</v>
      </c>
      <c r="G14" s="18">
        <f aca="true" t="shared" si="3" ref="G14:G20">D14/F14</f>
        <v>1.02419964708848</v>
      </c>
      <c r="H14" s="276"/>
    </row>
    <row r="15" spans="1:8" ht="12.75">
      <c r="A15" s="21" t="s">
        <v>14</v>
      </c>
      <c r="B15" s="22">
        <v>5404</v>
      </c>
      <c r="C15" s="22">
        <v>5404</v>
      </c>
      <c r="D15" s="22">
        <v>5725</v>
      </c>
      <c r="E15" s="23">
        <f t="shared" si="2"/>
        <v>105.940044411547</v>
      </c>
      <c r="F15" s="22">
        <v>5017</v>
      </c>
      <c r="G15" s="24">
        <f t="shared" si="3"/>
        <v>1.141120191349412</v>
      </c>
      <c r="H15" s="19"/>
    </row>
    <row r="16" spans="1:8" ht="12.75">
      <c r="A16" s="21" t="s">
        <v>15</v>
      </c>
      <c r="B16" s="22">
        <v>1550</v>
      </c>
      <c r="C16" s="22">
        <v>1550</v>
      </c>
      <c r="D16" s="22">
        <v>646</v>
      </c>
      <c r="E16" s="23">
        <f t="shared" si="2"/>
        <v>41.677419354838705</v>
      </c>
      <c r="F16" s="22">
        <v>1177</v>
      </c>
      <c r="G16" s="24">
        <f t="shared" si="3"/>
        <v>0.5488530161427357</v>
      </c>
      <c r="H16" s="19"/>
    </row>
    <row r="17" spans="1:8" ht="12.75">
      <c r="A17" s="21" t="s">
        <v>16</v>
      </c>
      <c r="B17" s="22">
        <v>4786</v>
      </c>
      <c r="C17" s="22">
        <v>4786</v>
      </c>
      <c r="D17" s="22">
        <v>4939</v>
      </c>
      <c r="E17" s="23">
        <f t="shared" si="2"/>
        <v>103.19682407020477</v>
      </c>
      <c r="F17" s="22">
        <v>4769</v>
      </c>
      <c r="G17" s="24">
        <f t="shared" si="3"/>
        <v>1.035646886139652</v>
      </c>
      <c r="H17" s="19"/>
    </row>
    <row r="18" spans="1:8" ht="12.75">
      <c r="A18" s="21" t="s">
        <v>31</v>
      </c>
      <c r="B18" s="22"/>
      <c r="C18" s="22"/>
      <c r="D18" s="22">
        <v>879</v>
      </c>
      <c r="E18" s="23"/>
      <c r="F18" s="22">
        <v>938</v>
      </c>
      <c r="G18" s="24">
        <f t="shared" si="3"/>
        <v>0.9371002132196162</v>
      </c>
      <c r="H18" s="19"/>
    </row>
    <row r="19" spans="1:8" ht="12.75">
      <c r="A19" s="15" t="s">
        <v>17</v>
      </c>
      <c r="B19" s="16">
        <f>B20+B21+B22+B23+B24+B25+B26+B27</f>
        <v>18326</v>
      </c>
      <c r="C19" s="16">
        <f>C20+C21+C22+C23+C24+C25+C26+C27</f>
        <v>18326</v>
      </c>
      <c r="D19" s="16">
        <f>D20+D21+D22+D23+D24+D25+D26+D27</f>
        <v>17952</v>
      </c>
      <c r="E19" s="17">
        <f t="shared" si="2"/>
        <v>97.95918367346938</v>
      </c>
      <c r="F19" s="16">
        <f>F20+F21+F22+F23+F24+F25+F26+F27</f>
        <v>18882</v>
      </c>
      <c r="G19" s="18">
        <f t="shared" si="3"/>
        <v>0.9507467429297743</v>
      </c>
      <c r="H19" s="276"/>
    </row>
    <row r="20" spans="1:8" ht="12.75">
      <c r="A20" s="21" t="s">
        <v>18</v>
      </c>
      <c r="B20" s="22">
        <v>1640</v>
      </c>
      <c r="C20" s="22">
        <v>1640</v>
      </c>
      <c r="D20" s="22">
        <v>1588</v>
      </c>
      <c r="E20" s="23">
        <f t="shared" si="2"/>
        <v>96.82926829268293</v>
      </c>
      <c r="F20" s="22">
        <v>1631</v>
      </c>
      <c r="G20" s="24">
        <f t="shared" si="3"/>
        <v>0.9736358062538321</v>
      </c>
      <c r="H20" s="19"/>
    </row>
    <row r="21" spans="1:8" ht="12.75">
      <c r="A21" s="21" t="s">
        <v>20</v>
      </c>
      <c r="B21" s="22">
        <v>220</v>
      </c>
      <c r="C21" s="22">
        <v>220</v>
      </c>
      <c r="D21" s="22">
        <v>173</v>
      </c>
      <c r="E21" s="23">
        <f>D21/C21*100</f>
        <v>78.63636363636364</v>
      </c>
      <c r="F21" s="22">
        <v>233</v>
      </c>
      <c r="G21" s="24">
        <f>D21/F21</f>
        <v>0.7424892703862661</v>
      </c>
      <c r="H21" s="19"/>
    </row>
    <row r="22" spans="1:8" ht="12.75">
      <c r="A22" s="21" t="s">
        <v>21</v>
      </c>
      <c r="B22" s="22">
        <v>250</v>
      </c>
      <c r="C22" s="22">
        <v>250</v>
      </c>
      <c r="D22" s="22">
        <v>328</v>
      </c>
      <c r="E22" s="23">
        <f>D22/C22*100</f>
        <v>131.20000000000002</v>
      </c>
      <c r="F22" s="22">
        <v>249</v>
      </c>
      <c r="G22" s="24">
        <f>D22/F22</f>
        <v>1.3172690763052208</v>
      </c>
      <c r="H22" s="19"/>
    </row>
    <row r="23" spans="1:8" ht="12.75">
      <c r="A23" s="21" t="s">
        <v>22</v>
      </c>
      <c r="B23" s="22">
        <v>0</v>
      </c>
      <c r="C23" s="22">
        <v>0</v>
      </c>
      <c r="D23" s="22">
        <v>0</v>
      </c>
      <c r="E23" s="23">
        <v>0</v>
      </c>
      <c r="F23" s="22">
        <v>0</v>
      </c>
      <c r="G23" s="24">
        <v>0</v>
      </c>
      <c r="H23" s="19"/>
    </row>
    <row r="24" spans="1:8" ht="12.75">
      <c r="A24" s="21" t="s">
        <v>23</v>
      </c>
      <c r="B24" s="22">
        <v>2050</v>
      </c>
      <c r="C24" s="22">
        <v>2050</v>
      </c>
      <c r="D24" s="22">
        <v>3511</v>
      </c>
      <c r="E24" s="23">
        <f aca="true" t="shared" si="4" ref="E24:E33">D24/C24*100</f>
        <v>171.2682926829268</v>
      </c>
      <c r="F24" s="22">
        <v>2575</v>
      </c>
      <c r="G24" s="24">
        <f aca="true" t="shared" si="5" ref="G24:G35">D24/F24</f>
        <v>1.363495145631068</v>
      </c>
      <c r="H24" s="19"/>
    </row>
    <row r="25" spans="1:8" ht="12.75">
      <c r="A25" s="21" t="s">
        <v>24</v>
      </c>
      <c r="B25" s="22">
        <v>70</v>
      </c>
      <c r="C25" s="22">
        <v>70</v>
      </c>
      <c r="D25" s="22">
        <v>62</v>
      </c>
      <c r="E25" s="23">
        <f t="shared" si="4"/>
        <v>88.57142857142857</v>
      </c>
      <c r="F25" s="22">
        <v>71</v>
      </c>
      <c r="G25" s="24">
        <f t="shared" si="5"/>
        <v>0.8732394366197183</v>
      </c>
      <c r="H25" s="19"/>
    </row>
    <row r="26" spans="1:8" ht="12.75">
      <c r="A26" s="21" t="s">
        <v>25</v>
      </c>
      <c r="B26" s="22">
        <v>15</v>
      </c>
      <c r="C26" s="22">
        <v>15</v>
      </c>
      <c r="D26" s="22">
        <v>15</v>
      </c>
      <c r="E26" s="23">
        <f t="shared" si="4"/>
        <v>100</v>
      </c>
      <c r="F26" s="22">
        <v>11</v>
      </c>
      <c r="G26" s="24">
        <f t="shared" si="5"/>
        <v>1.3636363636363635</v>
      </c>
      <c r="H26" s="19"/>
    </row>
    <row r="27" spans="1:8" ht="12.75">
      <c r="A27" s="21" t="s">
        <v>19</v>
      </c>
      <c r="B27" s="22">
        <v>14081</v>
      </c>
      <c r="C27" s="22">
        <v>14081</v>
      </c>
      <c r="D27" s="22">
        <v>12275</v>
      </c>
      <c r="E27" s="23">
        <f>D27/C27*100</f>
        <v>87.17420637738797</v>
      </c>
      <c r="F27" s="22">
        <v>14112</v>
      </c>
      <c r="G27" s="24">
        <f>D27/F27</f>
        <v>0.8698270975056689</v>
      </c>
      <c r="H27" s="19"/>
    </row>
    <row r="28" spans="1:8" ht="12.75">
      <c r="A28" s="15" t="s">
        <v>26</v>
      </c>
      <c r="B28" s="16">
        <f>B29+B30+B31+B32+B33+B34</f>
        <v>63050</v>
      </c>
      <c r="C28" s="16">
        <f>C29+C30+C31+C32+C33+C34</f>
        <v>63050</v>
      </c>
      <c r="D28" s="16">
        <f>D29+D30+D31+D32+D33+D34</f>
        <v>59443</v>
      </c>
      <c r="E28" s="17">
        <f t="shared" si="4"/>
        <v>94.2791435368755</v>
      </c>
      <c r="F28" s="16">
        <f>F29+F30+F31+F32+F33+F34</f>
        <v>57862</v>
      </c>
      <c r="G28" s="18">
        <f t="shared" si="5"/>
        <v>1.0273236320901455</v>
      </c>
      <c r="H28" s="276"/>
    </row>
    <row r="29" spans="1:8" ht="12.75">
      <c r="A29" s="21" t="s">
        <v>27</v>
      </c>
      <c r="B29" s="22">
        <v>950</v>
      </c>
      <c r="C29" s="22">
        <v>950</v>
      </c>
      <c r="D29" s="22">
        <v>1272</v>
      </c>
      <c r="E29" s="23">
        <f t="shared" si="4"/>
        <v>133.89473684210526</v>
      </c>
      <c r="F29" s="22">
        <v>1047</v>
      </c>
      <c r="G29" s="24">
        <f t="shared" si="5"/>
        <v>1.2148997134670487</v>
      </c>
      <c r="H29" s="19"/>
    </row>
    <row r="30" spans="1:8" ht="12.75">
      <c r="A30" s="21" t="s">
        <v>28</v>
      </c>
      <c r="B30" s="22">
        <v>44607</v>
      </c>
      <c r="C30" s="22">
        <v>44607</v>
      </c>
      <c r="D30" s="22">
        <v>41689</v>
      </c>
      <c r="E30" s="23">
        <f t="shared" si="4"/>
        <v>93.45842580760866</v>
      </c>
      <c r="F30" s="22">
        <v>41288</v>
      </c>
      <c r="G30" s="24">
        <f t="shared" si="5"/>
        <v>1.00971226506491</v>
      </c>
      <c r="H30" s="19"/>
    </row>
    <row r="31" spans="1:8" ht="12.75">
      <c r="A31" s="21" t="s">
        <v>29</v>
      </c>
      <c r="B31" s="22">
        <v>15500</v>
      </c>
      <c r="C31" s="22">
        <v>15500</v>
      </c>
      <c r="D31" s="22">
        <v>14546</v>
      </c>
      <c r="E31" s="23">
        <f t="shared" si="4"/>
        <v>93.84516129032258</v>
      </c>
      <c r="F31" s="22">
        <v>13570</v>
      </c>
      <c r="G31" s="24">
        <f t="shared" si="5"/>
        <v>1.0719233603537215</v>
      </c>
      <c r="H31" s="19"/>
    </row>
    <row r="32" spans="1:8" ht="12.75">
      <c r="A32" s="21" t="s">
        <v>30</v>
      </c>
      <c r="B32" s="22">
        <v>893</v>
      </c>
      <c r="C32" s="22">
        <v>893</v>
      </c>
      <c r="D32" s="22">
        <v>834</v>
      </c>
      <c r="E32" s="23">
        <f t="shared" si="4"/>
        <v>93.39305711086226</v>
      </c>
      <c r="F32" s="22">
        <v>822</v>
      </c>
      <c r="G32" s="24">
        <f t="shared" si="5"/>
        <v>1.0145985401459854</v>
      </c>
      <c r="H32" s="19"/>
    </row>
    <row r="33" spans="1:8" ht="12.75">
      <c r="A33" s="21" t="s">
        <v>31</v>
      </c>
      <c r="B33" s="22">
        <v>1100</v>
      </c>
      <c r="C33" s="22">
        <v>1100</v>
      </c>
      <c r="D33" s="22">
        <v>1051</v>
      </c>
      <c r="E33" s="23">
        <f t="shared" si="4"/>
        <v>95.54545454545455</v>
      </c>
      <c r="F33" s="22">
        <v>1084</v>
      </c>
      <c r="G33" s="24">
        <f t="shared" si="5"/>
        <v>0.9695571955719557</v>
      </c>
      <c r="H33" s="19"/>
    </row>
    <row r="34" spans="1:8" ht="12.75">
      <c r="A34" s="21" t="s">
        <v>32</v>
      </c>
      <c r="B34" s="22"/>
      <c r="C34" s="22"/>
      <c r="D34" s="22">
        <v>51</v>
      </c>
      <c r="E34" s="23"/>
      <c r="F34" s="22">
        <v>51</v>
      </c>
      <c r="G34" s="24">
        <f t="shared" si="5"/>
        <v>1</v>
      </c>
      <c r="H34" s="19"/>
    </row>
    <row r="35" spans="1:8" ht="12.75">
      <c r="A35" s="15" t="s">
        <v>33</v>
      </c>
      <c r="B35" s="16">
        <v>4</v>
      </c>
      <c r="C35" s="16">
        <v>4</v>
      </c>
      <c r="D35" s="16">
        <v>4</v>
      </c>
      <c r="E35" s="17">
        <f>D35/C35*100</f>
        <v>100</v>
      </c>
      <c r="F35" s="16">
        <v>4</v>
      </c>
      <c r="G35" s="18">
        <f t="shared" si="5"/>
        <v>1</v>
      </c>
      <c r="H35" s="276"/>
    </row>
    <row r="36" spans="1:8" ht="12.75">
      <c r="A36" s="21" t="s">
        <v>34</v>
      </c>
      <c r="B36" s="22"/>
      <c r="C36" s="22"/>
      <c r="D36" s="22"/>
      <c r="E36" s="23"/>
      <c r="F36" s="22"/>
      <c r="G36" s="24"/>
      <c r="H36" s="19"/>
    </row>
    <row r="37" spans="1:8" ht="12.75">
      <c r="A37" s="15" t="s">
        <v>35</v>
      </c>
      <c r="B37" s="16">
        <f>B38+B39+B40</f>
        <v>1133</v>
      </c>
      <c r="C37" s="16">
        <f>C38+C39+C40</f>
        <v>1133</v>
      </c>
      <c r="D37" s="16">
        <f>D38+D39+D40</f>
        <v>1177</v>
      </c>
      <c r="E37" s="17">
        <f>D37/C37*100</f>
        <v>103.88349514563106</v>
      </c>
      <c r="F37" s="16">
        <f>F38+F39+F40</f>
        <v>1174</v>
      </c>
      <c r="G37" s="18">
        <f>D37/F37</f>
        <v>1.0025553662691653</v>
      </c>
      <c r="H37" s="276"/>
    </row>
    <row r="38" spans="1:8" ht="12.75">
      <c r="A38" s="21" t="s">
        <v>36</v>
      </c>
      <c r="B38" s="22">
        <v>0</v>
      </c>
      <c r="C38" s="22">
        <v>0</v>
      </c>
      <c r="D38" s="22">
        <v>0</v>
      </c>
      <c r="E38" s="23">
        <v>0</v>
      </c>
      <c r="F38" s="22">
        <v>0</v>
      </c>
      <c r="G38" s="24">
        <v>0</v>
      </c>
      <c r="H38" s="19"/>
    </row>
    <row r="39" spans="1:8" ht="12.75">
      <c r="A39" s="21" t="s">
        <v>37</v>
      </c>
      <c r="B39" s="22">
        <v>100</v>
      </c>
      <c r="C39" s="22">
        <v>100</v>
      </c>
      <c r="D39" s="22">
        <v>154</v>
      </c>
      <c r="E39" s="23">
        <f aca="true" t="shared" si="6" ref="E39:E46">D39/C39*100</f>
        <v>154</v>
      </c>
      <c r="F39" s="22">
        <v>108</v>
      </c>
      <c r="G39" s="24">
        <f aca="true" t="shared" si="7" ref="G39:G47">D39/F39</f>
        <v>1.4259259259259258</v>
      </c>
      <c r="H39" s="19"/>
    </row>
    <row r="40" spans="1:8" ht="12.75">
      <c r="A40" s="21" t="s">
        <v>38</v>
      </c>
      <c r="B40" s="22">
        <v>1033</v>
      </c>
      <c r="C40" s="22">
        <v>1033</v>
      </c>
      <c r="D40" s="22">
        <v>1023</v>
      </c>
      <c r="E40" s="23">
        <f t="shared" si="6"/>
        <v>99.03194578896418</v>
      </c>
      <c r="F40" s="22">
        <v>1066</v>
      </c>
      <c r="G40" s="24">
        <f t="shared" si="7"/>
        <v>0.9596622889305816</v>
      </c>
      <c r="H40" s="19"/>
    </row>
    <row r="41" spans="1:8" ht="12.75">
      <c r="A41" s="15" t="s">
        <v>39</v>
      </c>
      <c r="B41" s="16">
        <f>B42+B43+B44</f>
        <v>5590</v>
      </c>
      <c r="C41" s="16">
        <f>C42+C43+C44</f>
        <v>5590</v>
      </c>
      <c r="D41" s="16">
        <f>D42+D43+D44</f>
        <v>5303</v>
      </c>
      <c r="E41" s="17">
        <f t="shared" si="6"/>
        <v>94.86583184257603</v>
      </c>
      <c r="F41" s="16">
        <f>F42+F43+F44</f>
        <v>6342</v>
      </c>
      <c r="G41" s="18">
        <f t="shared" si="7"/>
        <v>0.836171554714601</v>
      </c>
      <c r="H41" s="276"/>
    </row>
    <row r="42" spans="1:8" ht="12.75">
      <c r="A42" s="21" t="s">
        <v>40</v>
      </c>
      <c r="B42" s="22">
        <v>910</v>
      </c>
      <c r="C42" s="22">
        <v>910</v>
      </c>
      <c r="D42" s="22">
        <v>892</v>
      </c>
      <c r="E42" s="23">
        <f t="shared" si="6"/>
        <v>98.02197802197801</v>
      </c>
      <c r="F42" s="22">
        <v>892</v>
      </c>
      <c r="G42" s="24">
        <f t="shared" si="7"/>
        <v>1</v>
      </c>
      <c r="H42" s="19"/>
    </row>
    <row r="43" spans="1:8" ht="12.75">
      <c r="A43" s="21" t="s">
        <v>41</v>
      </c>
      <c r="B43" s="22">
        <v>4592</v>
      </c>
      <c r="C43" s="22">
        <v>4592</v>
      </c>
      <c r="D43" s="22">
        <v>4323</v>
      </c>
      <c r="E43" s="23">
        <f t="shared" si="6"/>
        <v>94.14198606271778</v>
      </c>
      <c r="F43" s="22">
        <v>5318</v>
      </c>
      <c r="G43" s="24">
        <f t="shared" si="7"/>
        <v>0.8128995863106431</v>
      </c>
      <c r="H43" s="19"/>
    </row>
    <row r="44" spans="1:8" ht="12.75">
      <c r="A44" s="21" t="s">
        <v>42</v>
      </c>
      <c r="B44" s="22">
        <v>88</v>
      </c>
      <c r="C44" s="22">
        <v>88</v>
      </c>
      <c r="D44" s="22">
        <v>88</v>
      </c>
      <c r="E44" s="23">
        <f t="shared" si="6"/>
        <v>100</v>
      </c>
      <c r="F44" s="22">
        <v>132</v>
      </c>
      <c r="G44" s="24">
        <f t="shared" si="7"/>
        <v>0.6666666666666666</v>
      </c>
      <c r="H44" s="19"/>
    </row>
    <row r="45" spans="1:8" ht="12.75">
      <c r="A45" s="21"/>
      <c r="B45" s="22"/>
      <c r="C45" s="22"/>
      <c r="D45" s="22"/>
      <c r="E45" s="23"/>
      <c r="F45" s="22"/>
      <c r="G45" s="24"/>
      <c r="H45" s="19"/>
    </row>
    <row r="46" spans="1:8" ht="12.75">
      <c r="A46" s="25" t="s">
        <v>43</v>
      </c>
      <c r="B46" s="16">
        <f>B13-B8</f>
        <v>71066</v>
      </c>
      <c r="C46" s="16">
        <f>C13-C8</f>
        <v>71066</v>
      </c>
      <c r="D46" s="16">
        <f>D13-D8</f>
        <v>69789</v>
      </c>
      <c r="E46" s="23">
        <f t="shared" si="6"/>
        <v>98.2030788281316</v>
      </c>
      <c r="F46" s="16">
        <f>F13-F8</f>
        <v>69340</v>
      </c>
      <c r="G46" s="24">
        <f t="shared" si="7"/>
        <v>1.0064753389097203</v>
      </c>
      <c r="H46" s="276"/>
    </row>
    <row r="47" spans="1:8" ht="12.75">
      <c r="A47" s="15" t="s">
        <v>164</v>
      </c>
      <c r="B47" s="16">
        <f>B48+B8-B13</f>
        <v>-9584</v>
      </c>
      <c r="C47" s="16">
        <f>C48+C8-C13</f>
        <v>-1304</v>
      </c>
      <c r="D47" s="16">
        <f>D48+D8-D13</f>
        <v>-27</v>
      </c>
      <c r="E47" s="17">
        <f>E48+E8-E13</f>
        <v>95.10039258003695</v>
      </c>
      <c r="F47" s="16">
        <f>F48+F8-F13</f>
        <v>-2858</v>
      </c>
      <c r="G47" s="24">
        <f t="shared" si="7"/>
        <v>0.009447165850244927</v>
      </c>
      <c r="H47" s="276"/>
    </row>
    <row r="48" spans="1:8" ht="12.75">
      <c r="A48" s="15" t="s">
        <v>44</v>
      </c>
      <c r="B48" s="22">
        <v>61482</v>
      </c>
      <c r="C48" s="22">
        <v>69762</v>
      </c>
      <c r="D48" s="22">
        <v>69762</v>
      </c>
      <c r="E48" s="23">
        <f>D48/C48*100</f>
        <v>100</v>
      </c>
      <c r="F48" s="22">
        <v>66482</v>
      </c>
      <c r="G48" s="24">
        <f>D48/F48</f>
        <v>1.049336662555278</v>
      </c>
      <c r="H48" s="19"/>
    </row>
    <row r="49" spans="1:8" ht="12.75">
      <c r="A49" s="277"/>
      <c r="B49" s="278"/>
      <c r="C49" s="278"/>
      <c r="D49" s="278"/>
      <c r="E49" s="279"/>
      <c r="F49" s="278"/>
      <c r="G49" s="280"/>
      <c r="H49" s="19"/>
    </row>
    <row r="50" spans="1:8" ht="13.5" thickBot="1">
      <c r="A50" s="26" t="s">
        <v>45</v>
      </c>
      <c r="B50" s="27">
        <v>194</v>
      </c>
      <c r="C50" s="27">
        <v>194</v>
      </c>
      <c r="D50" s="27">
        <v>183.3</v>
      </c>
      <c r="E50" s="28">
        <f>D50/C50*100</f>
        <v>94.48453608247424</v>
      </c>
      <c r="F50" s="27">
        <v>189.7</v>
      </c>
      <c r="G50" s="274">
        <f>D50/F50</f>
        <v>0.966262519768055</v>
      </c>
      <c r="H50" s="19"/>
    </row>
    <row r="51" spans="1:7" ht="13.5" thickTop="1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 t="s">
        <v>46</v>
      </c>
      <c r="B53" s="6" t="s">
        <v>47</v>
      </c>
      <c r="C53" s="6"/>
      <c r="D53" s="6"/>
      <c r="E53" s="6"/>
      <c r="F53" s="6" t="s">
        <v>177</v>
      </c>
      <c r="G53" s="29"/>
    </row>
    <row r="54" spans="1:7" ht="12.75">
      <c r="A54" s="6" t="s">
        <v>48</v>
      </c>
      <c r="B54" s="6"/>
      <c r="C54" s="6"/>
      <c r="D54" s="6"/>
      <c r="E54" s="6"/>
      <c r="F54" s="6"/>
      <c r="G54" s="6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2">
      <selection activeCell="G51" sqref="G51"/>
    </sheetView>
  </sheetViews>
  <sheetFormatPr defaultColWidth="9.00390625" defaultRowHeight="12.75"/>
  <cols>
    <col min="1" max="3" width="9.125" style="32" customWidth="1"/>
    <col min="4" max="4" width="10.00390625" style="32" customWidth="1"/>
    <col min="5" max="16384" width="9.125" style="32" customWidth="1"/>
  </cols>
  <sheetData>
    <row r="1" spans="1:4" ht="15.75">
      <c r="A1" s="30" t="s">
        <v>166</v>
      </c>
      <c r="B1" s="31"/>
      <c r="C1" s="31"/>
      <c r="D1" s="31"/>
    </row>
    <row r="2" ht="12.75">
      <c r="G2" s="33" t="s">
        <v>49</v>
      </c>
    </row>
    <row r="3" ht="12.75">
      <c r="A3" s="32" t="s">
        <v>50</v>
      </c>
    </row>
    <row r="4" ht="13.5" thickBot="1">
      <c r="G4" s="32" t="s">
        <v>3</v>
      </c>
    </row>
    <row r="5" spans="1:7" ht="13.5" thickTop="1">
      <c r="A5" s="34" t="s">
        <v>51</v>
      </c>
      <c r="B5" s="35"/>
      <c r="C5" s="35"/>
      <c r="D5" s="327" t="s">
        <v>52</v>
      </c>
      <c r="E5" s="328"/>
      <c r="F5" s="327" t="s">
        <v>6</v>
      </c>
      <c r="G5" s="331"/>
    </row>
    <row r="6" spans="1:7" ht="12.75">
      <c r="A6" s="36" t="s">
        <v>53</v>
      </c>
      <c r="B6" s="37"/>
      <c r="C6" s="37"/>
      <c r="D6" s="329">
        <v>2010</v>
      </c>
      <c r="E6" s="330"/>
      <c r="F6" s="332" t="s">
        <v>121</v>
      </c>
      <c r="G6" s="333"/>
    </row>
    <row r="7" spans="1:7" ht="13.5" thickBot="1">
      <c r="A7" s="38"/>
      <c r="B7" s="39"/>
      <c r="C7" s="39"/>
      <c r="D7" s="40"/>
      <c r="E7" s="41"/>
      <c r="F7" s="40"/>
      <c r="G7" s="42"/>
    </row>
    <row r="8" spans="1:7" ht="13.5" thickTop="1">
      <c r="A8" s="43" t="s">
        <v>55</v>
      </c>
      <c r="B8" s="35"/>
      <c r="C8" s="35"/>
      <c r="D8" s="334">
        <f>SUM(D9:D12)</f>
        <v>2411</v>
      </c>
      <c r="E8" s="335"/>
      <c r="F8" s="334">
        <f>SUM(F9:F12)</f>
        <v>4622</v>
      </c>
      <c r="G8" s="336"/>
    </row>
    <row r="9" spans="1:7" ht="12.75">
      <c r="A9" s="44" t="s">
        <v>56</v>
      </c>
      <c r="B9" s="45"/>
      <c r="C9" s="45"/>
      <c r="D9" s="310">
        <v>0</v>
      </c>
      <c r="E9" s="311"/>
      <c r="F9" s="310">
        <v>2110</v>
      </c>
      <c r="G9" s="314"/>
    </row>
    <row r="10" spans="1:7" ht="12.75">
      <c r="A10" s="46" t="s">
        <v>57</v>
      </c>
      <c r="B10" s="45"/>
      <c r="C10" s="45"/>
      <c r="D10" s="310">
        <v>1257</v>
      </c>
      <c r="E10" s="311"/>
      <c r="F10" s="310">
        <v>737</v>
      </c>
      <c r="G10" s="314"/>
    </row>
    <row r="11" spans="1:7" ht="12.75">
      <c r="A11" s="44" t="s">
        <v>58</v>
      </c>
      <c r="B11" s="45"/>
      <c r="C11" s="45"/>
      <c r="D11" s="310">
        <v>1000</v>
      </c>
      <c r="E11" s="311"/>
      <c r="F11" s="310">
        <v>1601</v>
      </c>
      <c r="G11" s="314"/>
    </row>
    <row r="12" spans="1:7" ht="12.75">
      <c r="A12" s="44" t="s">
        <v>59</v>
      </c>
      <c r="B12" s="45"/>
      <c r="C12" s="45"/>
      <c r="D12" s="310">
        <v>154</v>
      </c>
      <c r="E12" s="311"/>
      <c r="F12" s="310">
        <v>174</v>
      </c>
      <c r="G12" s="314"/>
    </row>
    <row r="13" spans="1:7" ht="13.5" thickBot="1">
      <c r="A13" s="47"/>
      <c r="B13" s="48"/>
      <c r="C13" s="48"/>
      <c r="D13" s="49"/>
      <c r="E13" s="50"/>
      <c r="F13" s="49"/>
      <c r="G13" s="51"/>
    </row>
    <row r="14" spans="1:7" ht="14.25" thickBot="1" thickTop="1">
      <c r="A14" s="52"/>
      <c r="B14" s="37"/>
      <c r="C14" s="37"/>
      <c r="D14" s="53"/>
      <c r="E14" s="54"/>
      <c r="F14" s="53"/>
      <c r="G14" s="55"/>
    </row>
    <row r="15" spans="1:7" ht="14.25" thickBot="1" thickTop="1">
      <c r="A15" s="56" t="s">
        <v>60</v>
      </c>
      <c r="B15" s="57"/>
      <c r="C15" s="57"/>
      <c r="D15" s="317">
        <f>D16+D21+D30+D38+D42</f>
        <v>497</v>
      </c>
      <c r="E15" s="326"/>
      <c r="F15" s="317">
        <f>F16+F21+F30+F37+F38+F42</f>
        <v>1493</v>
      </c>
      <c r="G15" s="318"/>
    </row>
    <row r="16" spans="1:7" ht="12.75">
      <c r="A16" s="58" t="s">
        <v>13</v>
      </c>
      <c r="B16" s="45"/>
      <c r="C16" s="45"/>
      <c r="D16" s="337">
        <f>SUM(D17:D20)</f>
        <v>415</v>
      </c>
      <c r="E16" s="338"/>
      <c r="F16" s="337">
        <f>SUM(F17:F20)</f>
        <v>524</v>
      </c>
      <c r="G16" s="339"/>
    </row>
    <row r="17" spans="1:7" ht="12.75">
      <c r="A17" s="44" t="s">
        <v>14</v>
      </c>
      <c r="B17" s="45"/>
      <c r="C17" s="45"/>
      <c r="D17" s="310">
        <v>140</v>
      </c>
      <c r="E17" s="311"/>
      <c r="F17" s="310">
        <v>16</v>
      </c>
      <c r="G17" s="314"/>
    </row>
    <row r="18" spans="1:7" ht="12.75">
      <c r="A18" s="44" t="s">
        <v>15</v>
      </c>
      <c r="B18" s="45"/>
      <c r="C18" s="45"/>
      <c r="D18" s="310"/>
      <c r="E18" s="311"/>
      <c r="F18" s="310"/>
      <c r="G18" s="314"/>
    </row>
    <row r="19" spans="1:7" ht="12.75">
      <c r="A19" s="44" t="s">
        <v>61</v>
      </c>
      <c r="B19" s="45"/>
      <c r="C19" s="45"/>
      <c r="D19" s="310">
        <v>275</v>
      </c>
      <c r="E19" s="311"/>
      <c r="F19" s="310">
        <v>449</v>
      </c>
      <c r="G19" s="314"/>
    </row>
    <row r="20" spans="1:7" ht="12.75">
      <c r="A20" s="44" t="s">
        <v>59</v>
      </c>
      <c r="B20" s="45"/>
      <c r="C20" s="45"/>
      <c r="D20" s="310"/>
      <c r="E20" s="311"/>
      <c r="F20" s="310">
        <v>59</v>
      </c>
      <c r="G20" s="314"/>
    </row>
    <row r="21" spans="1:7" ht="12.75">
      <c r="A21" s="58" t="s">
        <v>17</v>
      </c>
      <c r="B21" s="45"/>
      <c r="C21" s="45"/>
      <c r="D21" s="315">
        <f>SUM(D22:D29)</f>
        <v>0</v>
      </c>
      <c r="E21" s="316"/>
      <c r="F21" s="315">
        <f>SUM(F22:F29)</f>
        <v>59</v>
      </c>
      <c r="G21" s="325"/>
    </row>
    <row r="22" spans="1:7" ht="12.75">
      <c r="A22" s="44" t="s">
        <v>18</v>
      </c>
      <c r="B22" s="45"/>
      <c r="C22" s="45"/>
      <c r="D22" s="310"/>
      <c r="E22" s="311"/>
      <c r="F22" s="310"/>
      <c r="G22" s="314"/>
    </row>
    <row r="23" spans="1:7" ht="12.75">
      <c r="A23" s="44" t="s">
        <v>62</v>
      </c>
      <c r="B23" s="45"/>
      <c r="C23" s="45"/>
      <c r="D23" s="310"/>
      <c r="E23" s="311"/>
      <c r="F23" s="310"/>
      <c r="G23" s="314"/>
    </row>
    <row r="24" spans="1:7" ht="12.75">
      <c r="A24" s="44" t="s">
        <v>21</v>
      </c>
      <c r="B24" s="45"/>
      <c r="C24" s="45"/>
      <c r="D24" s="310"/>
      <c r="E24" s="311"/>
      <c r="F24" s="310"/>
      <c r="G24" s="314"/>
    </row>
    <row r="25" spans="1:7" ht="12.75">
      <c r="A25" s="44" t="s">
        <v>22</v>
      </c>
      <c r="B25" s="45"/>
      <c r="C25" s="45"/>
      <c r="D25" s="310"/>
      <c r="E25" s="311"/>
      <c r="F25" s="310"/>
      <c r="G25" s="314"/>
    </row>
    <row r="26" spans="1:7" ht="12.75">
      <c r="A26" s="44" t="s">
        <v>63</v>
      </c>
      <c r="B26" s="45"/>
      <c r="C26" s="45"/>
      <c r="D26" s="310"/>
      <c r="E26" s="311"/>
      <c r="F26" s="310">
        <v>28</v>
      </c>
      <c r="G26" s="314"/>
    </row>
    <row r="27" spans="1:7" ht="12.75">
      <c r="A27" s="44" t="s">
        <v>24</v>
      </c>
      <c r="B27" s="45"/>
      <c r="C27" s="45"/>
      <c r="D27" s="310"/>
      <c r="E27" s="311"/>
      <c r="F27" s="310"/>
      <c r="G27" s="314"/>
    </row>
    <row r="28" spans="1:7" ht="12.75">
      <c r="A28" s="44" t="s">
        <v>25</v>
      </c>
      <c r="B28" s="45"/>
      <c r="C28" s="45"/>
      <c r="D28" s="310"/>
      <c r="E28" s="311"/>
      <c r="F28" s="310"/>
      <c r="G28" s="314"/>
    </row>
    <row r="29" spans="1:7" ht="12.75">
      <c r="A29" s="44" t="s">
        <v>19</v>
      </c>
      <c r="B29" s="45"/>
      <c r="C29" s="45"/>
      <c r="D29" s="310"/>
      <c r="E29" s="311"/>
      <c r="F29" s="310">
        <v>31</v>
      </c>
      <c r="G29" s="314"/>
    </row>
    <row r="30" spans="1:7" ht="12.75">
      <c r="A30" s="58" t="s">
        <v>26</v>
      </c>
      <c r="B30" s="45"/>
      <c r="C30" s="45"/>
      <c r="D30" s="315">
        <f>SUM(D31:D35)</f>
        <v>82</v>
      </c>
      <c r="E30" s="316"/>
      <c r="F30" s="315">
        <f>SUM(F31:F35)</f>
        <v>398</v>
      </c>
      <c r="G30" s="325"/>
    </row>
    <row r="31" spans="1:7" ht="12.75">
      <c r="A31" s="44" t="s">
        <v>27</v>
      </c>
      <c r="B31" s="45"/>
      <c r="C31" s="45"/>
      <c r="D31" s="310"/>
      <c r="E31" s="311"/>
      <c r="F31" s="310"/>
      <c r="G31" s="314"/>
    </row>
    <row r="32" spans="1:7" ht="12.75">
      <c r="A32" s="44" t="s">
        <v>64</v>
      </c>
      <c r="B32" s="45"/>
      <c r="C32" s="45"/>
      <c r="D32" s="310">
        <v>60</v>
      </c>
      <c r="E32" s="311"/>
      <c r="F32" s="310">
        <v>296</v>
      </c>
      <c r="G32" s="314"/>
    </row>
    <row r="33" spans="1:7" ht="12.75">
      <c r="A33" s="44" t="s">
        <v>65</v>
      </c>
      <c r="B33" s="45"/>
      <c r="C33" s="45"/>
      <c r="D33" s="310">
        <v>21</v>
      </c>
      <c r="E33" s="311"/>
      <c r="F33" s="310">
        <v>92</v>
      </c>
      <c r="G33" s="314"/>
    </row>
    <row r="34" spans="1:7" ht="12.75">
      <c r="A34" s="44" t="s">
        <v>66</v>
      </c>
      <c r="B34" s="45"/>
      <c r="C34" s="45"/>
      <c r="D34" s="310">
        <v>1</v>
      </c>
      <c r="E34" s="311"/>
      <c r="F34" s="310">
        <v>10</v>
      </c>
      <c r="G34" s="314"/>
    </row>
    <row r="35" spans="1:7" ht="12.75">
      <c r="A35" s="44"/>
      <c r="B35" s="45"/>
      <c r="C35" s="45"/>
      <c r="D35" s="310"/>
      <c r="E35" s="311"/>
      <c r="F35" s="310"/>
      <c r="G35" s="314"/>
    </row>
    <row r="36" spans="1:7" ht="12.75">
      <c r="A36" s="44"/>
      <c r="B36" s="45"/>
      <c r="C36" s="45"/>
      <c r="D36" s="59"/>
      <c r="E36" s="60"/>
      <c r="F36" s="59"/>
      <c r="G36" s="61"/>
    </row>
    <row r="37" spans="1:7" ht="12.75">
      <c r="A37" s="58" t="s">
        <v>172</v>
      </c>
      <c r="B37" s="45"/>
      <c r="C37" s="45"/>
      <c r="D37" s="59"/>
      <c r="E37" s="60"/>
      <c r="F37" s="312">
        <v>472</v>
      </c>
      <c r="G37" s="313"/>
    </row>
    <row r="38" spans="1:7" ht="12.75">
      <c r="A38" s="58" t="s">
        <v>35</v>
      </c>
      <c r="B38" s="45"/>
      <c r="C38" s="45"/>
      <c r="D38" s="315">
        <f>SUM(D39:D41)</f>
        <v>0</v>
      </c>
      <c r="E38" s="316"/>
      <c r="F38" s="315">
        <f>SUM(F39:F41)</f>
        <v>40</v>
      </c>
      <c r="G38" s="325"/>
    </row>
    <row r="39" spans="1:7" ht="12.75">
      <c r="A39" s="44" t="s">
        <v>36</v>
      </c>
      <c r="B39" s="45"/>
      <c r="C39" s="45"/>
      <c r="D39" s="310"/>
      <c r="E39" s="311"/>
      <c r="F39" s="310"/>
      <c r="G39" s="314"/>
    </row>
    <row r="40" spans="1:7" ht="12.75">
      <c r="A40" s="44" t="s">
        <v>67</v>
      </c>
      <c r="B40" s="45"/>
      <c r="C40" s="45"/>
      <c r="D40" s="310"/>
      <c r="E40" s="311"/>
      <c r="F40" s="310"/>
      <c r="G40" s="314"/>
    </row>
    <row r="41" spans="1:7" ht="12.75">
      <c r="A41" s="44" t="s">
        <v>68</v>
      </c>
      <c r="B41" s="45"/>
      <c r="C41" s="45"/>
      <c r="D41" s="310"/>
      <c r="E41" s="311"/>
      <c r="F41" s="310">
        <v>40</v>
      </c>
      <c r="G41" s="314"/>
    </row>
    <row r="42" spans="1:7" ht="12.75">
      <c r="A42" s="58" t="s">
        <v>39</v>
      </c>
      <c r="B42" s="45"/>
      <c r="C42" s="45"/>
      <c r="D42" s="315">
        <f>SUM(D43:D44)</f>
        <v>0</v>
      </c>
      <c r="E42" s="316"/>
      <c r="F42" s="315">
        <f>SUM(F43:F44)</f>
        <v>0</v>
      </c>
      <c r="G42" s="325"/>
    </row>
    <row r="43" spans="1:7" ht="12.75">
      <c r="A43" s="62" t="s">
        <v>40</v>
      </c>
      <c r="B43" s="60"/>
      <c r="C43" s="45"/>
      <c r="D43" s="310"/>
      <c r="E43" s="311"/>
      <c r="F43" s="310"/>
      <c r="G43" s="314"/>
    </row>
    <row r="44" spans="1:7" ht="13.5" thickBot="1">
      <c r="A44" s="63" t="s">
        <v>41</v>
      </c>
      <c r="B44" s="37"/>
      <c r="C44" s="37"/>
      <c r="D44" s="322"/>
      <c r="E44" s="323"/>
      <c r="F44" s="322"/>
      <c r="G44" s="324"/>
    </row>
    <row r="45" spans="1:7" ht="14.25" thickBot="1" thickTop="1">
      <c r="A45" s="35"/>
      <c r="B45" s="35"/>
      <c r="C45" s="35"/>
      <c r="D45" s="35"/>
      <c r="E45" s="35"/>
      <c r="F45" s="64"/>
      <c r="G45" s="64"/>
    </row>
    <row r="46" spans="1:7" ht="14.25" thickBot="1" thickTop="1">
      <c r="A46" s="65" t="s">
        <v>43</v>
      </c>
      <c r="B46" s="66"/>
      <c r="C46" s="64"/>
      <c r="D46" s="319">
        <f>D8-D15</f>
        <v>1914</v>
      </c>
      <c r="E46" s="320"/>
      <c r="F46" s="319">
        <f>F8-F15</f>
        <v>3129</v>
      </c>
      <c r="G46" s="321"/>
    </row>
    <row r="47" spans="1:7" ht="14.25" thickBot="1" thickTop="1">
      <c r="A47" s="67"/>
      <c r="B47" s="68"/>
      <c r="C47" s="68"/>
      <c r="D47" s="69"/>
      <c r="E47" s="70"/>
      <c r="F47" s="69"/>
      <c r="G47" s="71"/>
    </row>
    <row r="48" spans="1:7" ht="14.25" thickBot="1" thickTop="1">
      <c r="A48" s="65" t="s">
        <v>69</v>
      </c>
      <c r="B48" s="64"/>
      <c r="C48" s="64"/>
      <c r="D48" s="319">
        <v>0.4</v>
      </c>
      <c r="E48" s="320"/>
      <c r="F48" s="319">
        <v>1.09</v>
      </c>
      <c r="G48" s="321"/>
    </row>
    <row r="49" spans="1:7" ht="13.5" thickTop="1">
      <c r="A49" s="32" t="s">
        <v>70</v>
      </c>
      <c r="C49" s="35"/>
      <c r="D49" s="32" t="s">
        <v>71</v>
      </c>
      <c r="F49" s="33" t="s">
        <v>72</v>
      </c>
      <c r="G49" s="72"/>
    </row>
    <row r="50" spans="2:7" ht="12.75">
      <c r="B50" s="33" t="s">
        <v>73</v>
      </c>
      <c r="C50" s="37"/>
      <c r="F50" s="37"/>
      <c r="G50" s="73">
        <v>40574</v>
      </c>
    </row>
  </sheetData>
  <mergeCells count="75">
    <mergeCell ref="D48:E48"/>
    <mergeCell ref="F48:G48"/>
    <mergeCell ref="D5:E5"/>
    <mergeCell ref="D6:E6"/>
    <mergeCell ref="F5:G5"/>
    <mergeCell ref="F6:G6"/>
    <mergeCell ref="D8:E8"/>
    <mergeCell ref="F8:G8"/>
    <mergeCell ref="D16:E16"/>
    <mergeCell ref="F16:G16"/>
    <mergeCell ref="D15:E15"/>
    <mergeCell ref="D12:E12"/>
    <mergeCell ref="D11:E11"/>
    <mergeCell ref="D10:E10"/>
    <mergeCell ref="D9:E9"/>
    <mergeCell ref="F9:G9"/>
    <mergeCell ref="D21:E21"/>
    <mergeCell ref="F21:G21"/>
    <mergeCell ref="D20:E20"/>
    <mergeCell ref="D19:E19"/>
    <mergeCell ref="D18:E18"/>
    <mergeCell ref="D17:E17"/>
    <mergeCell ref="F10:G10"/>
    <mergeCell ref="F11:G11"/>
    <mergeCell ref="F30:G30"/>
    <mergeCell ref="D26:E26"/>
    <mergeCell ref="D25:E25"/>
    <mergeCell ref="F25:G25"/>
    <mergeCell ref="F26:G26"/>
    <mergeCell ref="D24:E24"/>
    <mergeCell ref="D23:E23"/>
    <mergeCell ref="D22:E22"/>
    <mergeCell ref="F24:G24"/>
    <mergeCell ref="D38:E38"/>
    <mergeCell ref="F38:G38"/>
    <mergeCell ref="D42:E42"/>
    <mergeCell ref="F42:G42"/>
    <mergeCell ref="D40:E40"/>
    <mergeCell ref="D39:E39"/>
    <mergeCell ref="F39:G39"/>
    <mergeCell ref="F40:G40"/>
    <mergeCell ref="D46:E46"/>
    <mergeCell ref="F46:G46"/>
    <mergeCell ref="D41:E41"/>
    <mergeCell ref="F41:G41"/>
    <mergeCell ref="D43:E43"/>
    <mergeCell ref="F43:G43"/>
    <mergeCell ref="D44:E44"/>
    <mergeCell ref="F44:G44"/>
    <mergeCell ref="F12:G12"/>
    <mergeCell ref="F15:G15"/>
    <mergeCell ref="F17:G17"/>
    <mergeCell ref="F18:G18"/>
    <mergeCell ref="F19:G19"/>
    <mergeCell ref="F20:G20"/>
    <mergeCell ref="F22:G22"/>
    <mergeCell ref="F23:G23"/>
    <mergeCell ref="D32:E32"/>
    <mergeCell ref="F27:G27"/>
    <mergeCell ref="F28:G28"/>
    <mergeCell ref="F29:G29"/>
    <mergeCell ref="F31:G31"/>
    <mergeCell ref="D31:E31"/>
    <mergeCell ref="D29:E29"/>
    <mergeCell ref="D28:E28"/>
    <mergeCell ref="D27:E27"/>
    <mergeCell ref="D30:E30"/>
    <mergeCell ref="F32:G32"/>
    <mergeCell ref="F33:G33"/>
    <mergeCell ref="F34:G34"/>
    <mergeCell ref="F35:G35"/>
    <mergeCell ref="D35:E35"/>
    <mergeCell ref="D34:E34"/>
    <mergeCell ref="D33:E33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E33" sqref="E33"/>
    </sheetView>
  </sheetViews>
  <sheetFormatPr defaultColWidth="9.00390625" defaultRowHeight="12.75"/>
  <cols>
    <col min="1" max="1" width="33.875" style="216" customWidth="1"/>
    <col min="2" max="2" width="5.75390625" style="216" customWidth="1"/>
    <col min="3" max="3" width="9.125" style="216" customWidth="1"/>
    <col min="4" max="4" width="9.625" style="216" customWidth="1"/>
    <col min="5" max="5" width="8.75390625" style="216" customWidth="1"/>
    <col min="6" max="6" width="9.375" style="216" customWidth="1"/>
    <col min="7" max="7" width="10.125" style="216" customWidth="1"/>
    <col min="8" max="8" width="9.625" style="216" customWidth="1"/>
    <col min="9" max="9" width="8.625" style="76" customWidth="1"/>
    <col min="10" max="10" width="10.125" style="76" customWidth="1"/>
    <col min="11" max="16384" width="9.125" style="76" customWidth="1"/>
  </cols>
  <sheetData>
    <row r="1" spans="1:12" ht="12.75">
      <c r="A1" s="74" t="s">
        <v>113</v>
      </c>
      <c r="B1" s="74"/>
      <c r="C1" s="74"/>
      <c r="D1" s="74"/>
      <c r="E1" s="74"/>
      <c r="F1" s="74"/>
      <c r="G1" s="74"/>
      <c r="H1" s="74"/>
      <c r="I1" s="75"/>
      <c r="J1" s="75"/>
      <c r="K1" s="75"/>
      <c r="L1" s="75"/>
    </row>
    <row r="2" spans="1:12" ht="15.75" thickBot="1">
      <c r="A2" s="74"/>
      <c r="B2" s="77" t="s">
        <v>167</v>
      </c>
      <c r="C2" s="77"/>
      <c r="D2" s="77"/>
      <c r="E2" s="77"/>
      <c r="F2" s="77"/>
      <c r="G2" s="77"/>
      <c r="H2" s="77"/>
      <c r="I2" s="75"/>
      <c r="J2" s="74" t="s">
        <v>74</v>
      </c>
      <c r="K2" s="75"/>
      <c r="L2" s="75"/>
    </row>
    <row r="3" spans="1:17" ht="14.25" thickBot="1" thickTop="1">
      <c r="A3" s="78" t="s">
        <v>75</v>
      </c>
      <c r="B3" s="79" t="s">
        <v>76</v>
      </c>
      <c r="C3" s="80"/>
      <c r="D3" s="81" t="s">
        <v>77</v>
      </c>
      <c r="E3" s="82"/>
      <c r="F3" s="83"/>
      <c r="G3" s="84" t="s">
        <v>171</v>
      </c>
      <c r="H3" s="85"/>
      <c r="I3" s="86"/>
      <c r="J3" s="87" t="s">
        <v>7</v>
      </c>
      <c r="K3" s="88"/>
      <c r="L3" s="89"/>
      <c r="M3" s="90"/>
      <c r="N3" s="90"/>
      <c r="O3" s="91"/>
      <c r="P3" s="90"/>
      <c r="Q3" s="90"/>
    </row>
    <row r="4" spans="1:17" ht="12" customHeight="1" thickBot="1">
      <c r="A4" s="92"/>
      <c r="B4" s="93"/>
      <c r="C4" s="94" t="s">
        <v>78</v>
      </c>
      <c r="D4" s="95" t="s">
        <v>79</v>
      </c>
      <c r="E4" s="96" t="s">
        <v>80</v>
      </c>
      <c r="F4" s="97" t="s">
        <v>78</v>
      </c>
      <c r="G4" s="98" t="s">
        <v>79</v>
      </c>
      <c r="H4" s="99" t="s">
        <v>80</v>
      </c>
      <c r="I4" s="97" t="s">
        <v>78</v>
      </c>
      <c r="J4" s="95" t="s">
        <v>79</v>
      </c>
      <c r="K4" s="99" t="s">
        <v>80</v>
      </c>
      <c r="L4" s="100"/>
      <c r="M4" s="90"/>
      <c r="N4" s="91"/>
      <c r="O4" s="90"/>
      <c r="P4" s="90"/>
      <c r="Q4" s="91"/>
    </row>
    <row r="5" spans="1:17" ht="14.25" customHeight="1">
      <c r="A5" s="101" t="s">
        <v>81</v>
      </c>
      <c r="B5" s="102" t="s">
        <v>82</v>
      </c>
      <c r="C5" s="103">
        <f>C6+C7</f>
        <v>241</v>
      </c>
      <c r="D5" s="103">
        <f>D6+D7</f>
        <v>40</v>
      </c>
      <c r="E5" s="104">
        <f>SUM(E6:E7)</f>
        <v>281</v>
      </c>
      <c r="F5" s="105">
        <f>F6+F7</f>
        <v>224</v>
      </c>
      <c r="G5" s="106">
        <f>G6+G7</f>
        <v>17</v>
      </c>
      <c r="H5" s="107">
        <f>H6+H7</f>
        <v>241</v>
      </c>
      <c r="I5" s="108">
        <f aca="true" t="shared" si="0" ref="I5:K6">F5/C5*100</f>
        <v>92.9460580912863</v>
      </c>
      <c r="J5" s="109">
        <f t="shared" si="0"/>
        <v>42.5</v>
      </c>
      <c r="K5" s="110">
        <f t="shared" si="0"/>
        <v>85.76512455516014</v>
      </c>
      <c r="L5" s="100"/>
      <c r="M5" s="90"/>
      <c r="N5" s="90"/>
      <c r="O5" s="90"/>
      <c r="P5" s="90"/>
      <c r="Q5" s="90"/>
    </row>
    <row r="6" spans="1:17" ht="14.25" customHeight="1">
      <c r="A6" s="111" t="s">
        <v>83</v>
      </c>
      <c r="B6" s="112" t="s">
        <v>82</v>
      </c>
      <c r="C6" s="113">
        <v>241</v>
      </c>
      <c r="D6" s="114">
        <v>40</v>
      </c>
      <c r="E6" s="115">
        <f>SUM(C6:D6)</f>
        <v>281</v>
      </c>
      <c r="F6" s="116">
        <v>224</v>
      </c>
      <c r="G6" s="114">
        <v>17</v>
      </c>
      <c r="H6" s="115">
        <f>SUM(F6:G6)</f>
        <v>241</v>
      </c>
      <c r="I6" s="117">
        <f t="shared" si="0"/>
        <v>92.9460580912863</v>
      </c>
      <c r="J6" s="118">
        <f t="shared" si="0"/>
        <v>42.5</v>
      </c>
      <c r="K6" s="119">
        <f t="shared" si="0"/>
        <v>85.76512455516014</v>
      </c>
      <c r="L6" s="100"/>
      <c r="M6" s="90"/>
      <c r="N6" s="90"/>
      <c r="O6" s="90"/>
      <c r="P6" s="90"/>
      <c r="Q6" s="90"/>
    </row>
    <row r="7" spans="1:17" ht="14.25" customHeight="1" thickBot="1">
      <c r="A7" s="120" t="s">
        <v>84</v>
      </c>
      <c r="B7" s="121" t="s">
        <v>82</v>
      </c>
      <c r="C7" s="122">
        <v>0</v>
      </c>
      <c r="D7" s="123">
        <v>0</v>
      </c>
      <c r="E7" s="124">
        <v>0</v>
      </c>
      <c r="F7" s="125">
        <v>0</v>
      </c>
      <c r="G7" s="123">
        <v>0</v>
      </c>
      <c r="H7" s="115">
        <f>SUM(F7:G7)</f>
        <v>0</v>
      </c>
      <c r="I7" s="126">
        <v>0</v>
      </c>
      <c r="J7" s="127">
        <v>0</v>
      </c>
      <c r="K7" s="128">
        <v>0</v>
      </c>
      <c r="L7" s="100"/>
      <c r="M7" s="90"/>
      <c r="N7" s="90"/>
      <c r="O7" s="90"/>
      <c r="P7" s="90"/>
      <c r="Q7" s="90"/>
    </row>
    <row r="8" spans="1:17" ht="14.25" customHeight="1" thickBot="1">
      <c r="A8" s="129" t="s">
        <v>85</v>
      </c>
      <c r="B8" s="93" t="s">
        <v>82</v>
      </c>
      <c r="C8" s="130">
        <v>0</v>
      </c>
      <c r="D8" s="131">
        <v>0</v>
      </c>
      <c r="E8" s="132">
        <v>0</v>
      </c>
      <c r="F8" s="133">
        <v>0</v>
      </c>
      <c r="G8" s="131">
        <v>0</v>
      </c>
      <c r="H8" s="132">
        <v>0</v>
      </c>
      <c r="I8" s="134"/>
      <c r="J8" s="135"/>
      <c r="K8" s="136"/>
      <c r="L8" s="100"/>
      <c r="M8" s="90"/>
      <c r="N8" s="90"/>
      <c r="O8" s="90"/>
      <c r="P8" s="90"/>
      <c r="Q8" s="90"/>
    </row>
    <row r="9" spans="1:17" ht="14.25" customHeight="1">
      <c r="A9" s="137" t="s">
        <v>86</v>
      </c>
      <c r="B9" s="102"/>
      <c r="C9" s="138"/>
      <c r="D9" s="139"/>
      <c r="E9" s="104"/>
      <c r="F9" s="140"/>
      <c r="G9" s="139"/>
      <c r="H9" s="104"/>
      <c r="I9" s="141"/>
      <c r="J9" s="139"/>
      <c r="K9" s="142"/>
      <c r="L9" s="100"/>
      <c r="M9" s="90"/>
      <c r="N9" s="90"/>
      <c r="O9" s="90"/>
      <c r="P9" s="90"/>
      <c r="Q9" s="90"/>
    </row>
    <row r="10" spans="1:17" s="152" customFormat="1" ht="14.25" customHeight="1" thickBot="1">
      <c r="A10" s="143" t="s">
        <v>87</v>
      </c>
      <c r="B10" s="144" t="s">
        <v>82</v>
      </c>
      <c r="C10" s="145">
        <v>0</v>
      </c>
      <c r="D10" s="146">
        <v>0</v>
      </c>
      <c r="E10" s="147">
        <v>0</v>
      </c>
      <c r="F10" s="148">
        <v>12</v>
      </c>
      <c r="G10" s="146"/>
      <c r="H10" s="149">
        <f>SUM(F10:G10)</f>
        <v>12</v>
      </c>
      <c r="I10" s="126"/>
      <c r="J10" s="146"/>
      <c r="K10" s="119"/>
      <c r="L10" s="150"/>
      <c r="M10" s="151"/>
      <c r="N10" s="151"/>
      <c r="O10" s="151"/>
      <c r="P10" s="151"/>
      <c r="Q10" s="151"/>
    </row>
    <row r="11" spans="1:17" ht="14.25" customHeight="1">
      <c r="A11" s="101" t="s">
        <v>88</v>
      </c>
      <c r="B11" s="153" t="s">
        <v>82</v>
      </c>
      <c r="C11" s="154">
        <f>C12+C13</f>
        <v>121271</v>
      </c>
      <c r="D11" s="154">
        <f>D12+D13</f>
        <v>2256</v>
      </c>
      <c r="E11" s="155">
        <f>SUM(E12:E13)</f>
        <v>123527</v>
      </c>
      <c r="F11" s="156">
        <f>SUM(F12:F13)</f>
        <v>114587</v>
      </c>
      <c r="G11" s="156">
        <f>SUM(G12:G13)</f>
        <v>838</v>
      </c>
      <c r="H11" s="157">
        <f>SUM(H12:H13)</f>
        <v>115425</v>
      </c>
      <c r="I11" s="117">
        <f aca="true" t="shared" si="1" ref="I11:K12">F11/C11*100</f>
        <v>94.48837727074074</v>
      </c>
      <c r="J11" s="118">
        <f t="shared" si="1"/>
        <v>37.145390070921984</v>
      </c>
      <c r="K11" s="158">
        <f t="shared" si="1"/>
        <v>93.44111004071985</v>
      </c>
      <c r="L11" s="100"/>
      <c r="M11" s="90"/>
      <c r="N11" s="90"/>
      <c r="O11" s="90"/>
      <c r="P11" s="90"/>
      <c r="Q11" s="90"/>
    </row>
    <row r="12" spans="1:17" ht="14.25" customHeight="1">
      <c r="A12" s="111" t="s">
        <v>89</v>
      </c>
      <c r="B12" s="112" t="s">
        <v>82</v>
      </c>
      <c r="C12" s="159">
        <v>121271</v>
      </c>
      <c r="D12" s="156">
        <v>2256</v>
      </c>
      <c r="E12" s="157">
        <f>SUM(C12:D12)</f>
        <v>123527</v>
      </c>
      <c r="F12" s="160">
        <v>114587</v>
      </c>
      <c r="G12" s="156">
        <v>838</v>
      </c>
      <c r="H12" s="157">
        <f>SUM(F12:G12)</f>
        <v>115425</v>
      </c>
      <c r="I12" s="117">
        <f t="shared" si="1"/>
        <v>94.48837727074074</v>
      </c>
      <c r="J12" s="118">
        <f t="shared" si="1"/>
        <v>37.145390070921984</v>
      </c>
      <c r="K12" s="119">
        <f t="shared" si="1"/>
        <v>93.44111004071985</v>
      </c>
      <c r="L12" s="100"/>
      <c r="M12" s="90"/>
      <c r="N12" s="90"/>
      <c r="O12" s="90"/>
      <c r="P12" s="90"/>
      <c r="Q12" s="90"/>
    </row>
    <row r="13" spans="1:17" ht="14.25" customHeight="1" thickBot="1">
      <c r="A13" s="120" t="s">
        <v>84</v>
      </c>
      <c r="B13" s="121" t="s">
        <v>82</v>
      </c>
      <c r="C13" s="159">
        <v>0</v>
      </c>
      <c r="D13" s="156">
        <v>0</v>
      </c>
      <c r="E13" s="157">
        <v>0</v>
      </c>
      <c r="F13" s="160">
        <v>0</v>
      </c>
      <c r="G13" s="156">
        <v>0</v>
      </c>
      <c r="H13" s="157">
        <f>SUM(F13:G13)</f>
        <v>0</v>
      </c>
      <c r="I13" s="161"/>
      <c r="J13" s="162"/>
      <c r="K13" s="163"/>
      <c r="L13" s="100"/>
      <c r="M13" s="90"/>
      <c r="N13" s="90"/>
      <c r="O13" s="90"/>
      <c r="P13" s="90"/>
      <c r="Q13" s="90"/>
    </row>
    <row r="14" spans="1:17" ht="14.25" customHeight="1">
      <c r="A14" s="101" t="s">
        <v>90</v>
      </c>
      <c r="B14" s="102" t="s">
        <v>91</v>
      </c>
      <c r="C14" s="154">
        <f>C15</f>
        <v>27562</v>
      </c>
      <c r="D14" s="154">
        <f>D15</f>
        <v>156</v>
      </c>
      <c r="E14" s="155">
        <f>SUM(E15:E19)</f>
        <v>28777</v>
      </c>
      <c r="F14" s="164">
        <f>SUM(F15:F19)</f>
        <v>24862</v>
      </c>
      <c r="G14" s="164">
        <f>SUM(G15:G19)</f>
        <v>56</v>
      </c>
      <c r="H14" s="157">
        <f>SUM(H15:H19)</f>
        <v>26279</v>
      </c>
      <c r="I14" s="165">
        <f aca="true" t="shared" si="2" ref="I14:K15">F14/C14*100</f>
        <v>90.20390392569479</v>
      </c>
      <c r="J14" s="166">
        <f t="shared" si="2"/>
        <v>35.8974358974359</v>
      </c>
      <c r="K14" s="158">
        <f t="shared" si="2"/>
        <v>91.31945651040762</v>
      </c>
      <c r="L14" s="100"/>
      <c r="M14" s="90"/>
      <c r="N14" s="90"/>
      <c r="O14" s="167"/>
      <c r="P14" s="167"/>
      <c r="Q14" s="167"/>
    </row>
    <row r="15" spans="1:17" ht="14.25" customHeight="1">
      <c r="A15" s="111" t="s">
        <v>92</v>
      </c>
      <c r="B15" s="112" t="s">
        <v>91</v>
      </c>
      <c r="C15" s="159">
        <v>27562</v>
      </c>
      <c r="D15" s="156">
        <v>156</v>
      </c>
      <c r="E15" s="157">
        <f>SUM(C15:D15)</f>
        <v>27718</v>
      </c>
      <c r="F15" s="160">
        <v>24727</v>
      </c>
      <c r="G15" s="156">
        <v>56</v>
      </c>
      <c r="H15" s="157">
        <f>F15+G15</f>
        <v>24783</v>
      </c>
      <c r="I15" s="117">
        <f t="shared" si="2"/>
        <v>89.71409912197954</v>
      </c>
      <c r="J15" s="118">
        <f t="shared" si="2"/>
        <v>35.8974358974359</v>
      </c>
      <c r="K15" s="119">
        <f t="shared" si="2"/>
        <v>89.41121293022584</v>
      </c>
      <c r="L15" s="100"/>
      <c r="M15" s="90"/>
      <c r="N15" s="90"/>
      <c r="O15" s="167"/>
      <c r="P15" s="167"/>
      <c r="Q15" s="167"/>
    </row>
    <row r="16" spans="1:17" ht="14.25" customHeight="1">
      <c r="A16" s="111" t="s">
        <v>93</v>
      </c>
      <c r="B16" s="112" t="s">
        <v>91</v>
      </c>
      <c r="C16" s="159">
        <v>0</v>
      </c>
      <c r="D16" s="156">
        <v>0</v>
      </c>
      <c r="E16" s="157">
        <f>SUM(C17:D17)</f>
        <v>0</v>
      </c>
      <c r="F16" s="160">
        <v>0</v>
      </c>
      <c r="G16" s="156">
        <v>0</v>
      </c>
      <c r="H16" s="157">
        <f>F16+G16</f>
        <v>0</v>
      </c>
      <c r="I16" s="117"/>
      <c r="J16" s="118"/>
      <c r="K16" s="119"/>
      <c r="L16" s="100"/>
      <c r="M16" s="90"/>
      <c r="N16" s="90"/>
      <c r="O16" s="167"/>
      <c r="P16" s="167"/>
      <c r="Q16" s="167"/>
    </row>
    <row r="17" spans="1:17" ht="14.25" customHeight="1">
      <c r="A17" s="111" t="s">
        <v>94</v>
      </c>
      <c r="B17" s="112" t="s">
        <v>91</v>
      </c>
      <c r="C17" s="159">
        <v>0</v>
      </c>
      <c r="D17" s="156">
        <v>0</v>
      </c>
      <c r="E17" s="157">
        <v>0</v>
      </c>
      <c r="F17" s="160">
        <v>135</v>
      </c>
      <c r="G17" s="156">
        <v>0</v>
      </c>
      <c r="H17" s="157">
        <v>135</v>
      </c>
      <c r="I17" s="117"/>
      <c r="J17" s="118"/>
      <c r="K17" s="119"/>
      <c r="L17" s="100"/>
      <c r="M17" s="90"/>
      <c r="N17" s="90"/>
      <c r="O17" s="167"/>
      <c r="P17" s="167"/>
      <c r="Q17" s="167"/>
    </row>
    <row r="18" spans="1:17" ht="14.25" customHeight="1">
      <c r="A18" s="286" t="s">
        <v>168</v>
      </c>
      <c r="B18" s="175" t="s">
        <v>169</v>
      </c>
      <c r="C18" s="159">
        <v>0</v>
      </c>
      <c r="D18" s="156">
        <v>0</v>
      </c>
      <c r="E18" s="157">
        <v>0</v>
      </c>
      <c r="F18" s="160"/>
      <c r="G18" s="156"/>
      <c r="H18" s="157"/>
      <c r="I18" s="168"/>
      <c r="J18" s="169"/>
      <c r="K18" s="170"/>
      <c r="L18" s="100"/>
      <c r="M18" s="90"/>
      <c r="N18" s="90"/>
      <c r="O18" s="167"/>
      <c r="P18" s="167"/>
      <c r="Q18" s="167"/>
    </row>
    <row r="19" spans="1:17" ht="14.25" customHeight="1" thickBot="1">
      <c r="A19" s="120" t="s">
        <v>95</v>
      </c>
      <c r="B19" s="121" t="s">
        <v>91</v>
      </c>
      <c r="C19" s="159"/>
      <c r="D19" s="156"/>
      <c r="E19" s="157">
        <v>1059</v>
      </c>
      <c r="F19" s="160"/>
      <c r="G19" s="156"/>
      <c r="H19" s="157">
        <v>1361</v>
      </c>
      <c r="I19" s="168"/>
      <c r="J19" s="169"/>
      <c r="K19" s="170">
        <f>H19/E19*100</f>
        <v>128.51746931067046</v>
      </c>
      <c r="L19" s="100"/>
      <c r="M19" s="90"/>
      <c r="N19" s="90"/>
      <c r="O19" s="167"/>
      <c r="P19" s="167"/>
      <c r="Q19" s="167"/>
    </row>
    <row r="20" spans="1:17" ht="14.25" customHeight="1">
      <c r="A20" s="101" t="s">
        <v>96</v>
      </c>
      <c r="B20" s="102" t="s">
        <v>91</v>
      </c>
      <c r="C20" s="138"/>
      <c r="D20" s="139"/>
      <c r="E20" s="104">
        <f>E21+E22+E23</f>
        <v>2411</v>
      </c>
      <c r="F20" s="171"/>
      <c r="G20" s="139"/>
      <c r="H20" s="155">
        <f>SUM(H21:H23)</f>
        <v>4622</v>
      </c>
      <c r="I20" s="165"/>
      <c r="J20" s="172"/>
      <c r="K20" s="158">
        <f>H20/E20*100</f>
        <v>191.70468685192864</v>
      </c>
      <c r="L20" s="100"/>
      <c r="M20" s="90"/>
      <c r="N20" s="90"/>
      <c r="O20" s="90"/>
      <c r="P20" s="90"/>
      <c r="Q20" s="167"/>
    </row>
    <row r="21" spans="1:17" ht="14.25" customHeight="1">
      <c r="A21" s="111" t="s">
        <v>97</v>
      </c>
      <c r="B21" s="112" t="s">
        <v>91</v>
      </c>
      <c r="C21" s="113"/>
      <c r="D21" s="114"/>
      <c r="E21" s="173">
        <v>0</v>
      </c>
      <c r="F21" s="116"/>
      <c r="G21" s="114"/>
      <c r="H21" s="107">
        <v>2110</v>
      </c>
      <c r="I21" s="117"/>
      <c r="J21" s="118"/>
      <c r="K21" s="119">
        <v>0</v>
      </c>
      <c r="L21" s="100"/>
      <c r="M21" s="90"/>
      <c r="N21" s="90"/>
      <c r="O21" s="90"/>
      <c r="P21" s="90"/>
      <c r="Q21" s="167"/>
    </row>
    <row r="22" spans="1:17" ht="14.25" customHeight="1">
      <c r="A22" s="111" t="s">
        <v>98</v>
      </c>
      <c r="B22" s="112" t="s">
        <v>91</v>
      </c>
      <c r="C22" s="113"/>
      <c r="D22" s="114"/>
      <c r="E22" s="173">
        <v>1257</v>
      </c>
      <c r="F22" s="116"/>
      <c r="G22" s="114"/>
      <c r="H22" s="173">
        <v>737</v>
      </c>
      <c r="I22" s="117"/>
      <c r="J22" s="118"/>
      <c r="K22" s="119">
        <f aca="true" t="shared" si="3" ref="K22:K30">H22/E22*100</f>
        <v>58.63166268894192</v>
      </c>
      <c r="L22" s="100"/>
      <c r="M22" s="90"/>
      <c r="N22" s="90"/>
      <c r="O22" s="90"/>
      <c r="P22" s="90"/>
      <c r="Q22" s="167"/>
    </row>
    <row r="23" spans="1:17" ht="14.25" customHeight="1" thickBot="1">
      <c r="A23" s="120" t="s">
        <v>31</v>
      </c>
      <c r="B23" s="121" t="s">
        <v>91</v>
      </c>
      <c r="C23" s="122"/>
      <c r="D23" s="123"/>
      <c r="E23" s="173">
        <v>1154</v>
      </c>
      <c r="F23" s="125"/>
      <c r="G23" s="123"/>
      <c r="H23" s="173">
        <v>1775</v>
      </c>
      <c r="I23" s="168"/>
      <c r="J23" s="169"/>
      <c r="K23" s="170">
        <f t="shared" si="3"/>
        <v>153.81282495667244</v>
      </c>
      <c r="L23" s="100"/>
      <c r="M23" s="90"/>
      <c r="N23" s="90"/>
      <c r="O23" s="90"/>
      <c r="P23" s="90"/>
      <c r="Q23" s="167"/>
    </row>
    <row r="24" spans="1:17" ht="14.25" customHeight="1">
      <c r="A24" s="174" t="s">
        <v>99</v>
      </c>
      <c r="B24" s="175" t="s">
        <v>100</v>
      </c>
      <c r="C24" s="176"/>
      <c r="D24" s="177"/>
      <c r="E24" s="178">
        <v>218797</v>
      </c>
      <c r="F24" s="179"/>
      <c r="G24" s="177"/>
      <c r="H24" s="180">
        <v>289468.88</v>
      </c>
      <c r="I24" s="181"/>
      <c r="J24" s="182"/>
      <c r="K24" s="183">
        <f t="shared" si="3"/>
        <v>132.30020521305136</v>
      </c>
      <c r="L24" s="100"/>
      <c r="M24" s="90"/>
      <c r="N24" s="90"/>
      <c r="O24" s="90"/>
      <c r="P24" s="90"/>
      <c r="Q24" s="167"/>
    </row>
    <row r="25" spans="1:17" ht="14.25" customHeight="1">
      <c r="A25" s="184" t="s">
        <v>101</v>
      </c>
      <c r="B25" s="112" t="s">
        <v>100</v>
      </c>
      <c r="C25" s="113"/>
      <c r="D25" s="114"/>
      <c r="E25" s="173">
        <v>492.72</v>
      </c>
      <c r="F25" s="116"/>
      <c r="G25" s="114"/>
      <c r="H25" s="173">
        <v>604.39</v>
      </c>
      <c r="I25" s="185"/>
      <c r="J25" s="186"/>
      <c r="K25" s="187">
        <f t="shared" si="3"/>
        <v>122.66398766033446</v>
      </c>
      <c r="L25" s="100"/>
      <c r="M25" s="90"/>
      <c r="N25" s="90"/>
      <c r="O25" s="90"/>
      <c r="P25" s="90"/>
      <c r="Q25" s="167"/>
    </row>
    <row r="26" spans="1:17" ht="14.25" customHeight="1" thickBot="1">
      <c r="A26" s="188" t="s">
        <v>102</v>
      </c>
      <c r="B26" s="189" t="s">
        <v>82</v>
      </c>
      <c r="C26" s="190">
        <v>151589</v>
      </c>
      <c r="D26" s="191">
        <v>2400</v>
      </c>
      <c r="E26" s="192">
        <f>C26+D26</f>
        <v>153989</v>
      </c>
      <c r="F26" s="193">
        <v>140896</v>
      </c>
      <c r="G26" s="194">
        <v>1020</v>
      </c>
      <c r="H26" s="192">
        <f>SUM(F26:G26)</f>
        <v>141916</v>
      </c>
      <c r="I26" s="195">
        <f aca="true" t="shared" si="4" ref="I26:J30">F26/C26*100</f>
        <v>92.9460580912863</v>
      </c>
      <c r="J26" s="196">
        <f t="shared" si="4"/>
        <v>42.5</v>
      </c>
      <c r="K26" s="197">
        <f t="shared" si="3"/>
        <v>92.15982959821805</v>
      </c>
      <c r="L26" s="100"/>
      <c r="M26" s="90"/>
      <c r="N26" s="90"/>
      <c r="O26" s="90"/>
      <c r="P26" s="90"/>
      <c r="Q26" s="167"/>
    </row>
    <row r="27" spans="1:17" ht="14.25" customHeight="1" thickBot="1">
      <c r="A27" s="198" t="s">
        <v>103</v>
      </c>
      <c r="B27" s="199" t="s">
        <v>104</v>
      </c>
      <c r="C27" s="130">
        <v>80</v>
      </c>
      <c r="D27" s="131">
        <v>94</v>
      </c>
      <c r="E27" s="132">
        <v>87</v>
      </c>
      <c r="F27" s="134">
        <v>81.33</v>
      </c>
      <c r="G27" s="200">
        <v>82.16</v>
      </c>
      <c r="H27" s="201">
        <v>81.33</v>
      </c>
      <c r="I27" s="134">
        <f t="shared" si="4"/>
        <v>101.6625</v>
      </c>
      <c r="J27" s="135">
        <f t="shared" si="4"/>
        <v>87.40425531914894</v>
      </c>
      <c r="K27" s="136">
        <f t="shared" si="3"/>
        <v>93.48275862068965</v>
      </c>
      <c r="L27" s="100"/>
      <c r="M27" s="90"/>
      <c r="N27" s="90"/>
      <c r="O27" s="90"/>
      <c r="P27" s="90"/>
      <c r="Q27" s="90"/>
    </row>
    <row r="28" spans="1:17" ht="14.25" customHeight="1" thickBot="1">
      <c r="A28" s="198" t="s">
        <v>105</v>
      </c>
      <c r="B28" s="199" t="s">
        <v>104</v>
      </c>
      <c r="C28" s="130">
        <v>70</v>
      </c>
      <c r="D28" s="131">
        <v>93</v>
      </c>
      <c r="E28" s="132">
        <v>81.5</v>
      </c>
      <c r="F28" s="134">
        <v>67.05</v>
      </c>
      <c r="G28" s="135">
        <v>79.12</v>
      </c>
      <c r="H28" s="201">
        <v>67.07</v>
      </c>
      <c r="I28" s="134">
        <f t="shared" si="4"/>
        <v>95.78571428571429</v>
      </c>
      <c r="J28" s="135">
        <f t="shared" si="4"/>
        <v>85.0752688172043</v>
      </c>
      <c r="K28" s="136">
        <f t="shared" si="3"/>
        <v>82.29447852760735</v>
      </c>
      <c r="L28" s="100"/>
      <c r="M28" s="90"/>
      <c r="N28" s="90"/>
      <c r="O28" s="90"/>
      <c r="P28" s="90"/>
      <c r="Q28" s="90"/>
    </row>
    <row r="29" spans="1:17" ht="14.25" customHeight="1" thickBot="1">
      <c r="A29" s="198" t="s">
        <v>106</v>
      </c>
      <c r="B29" s="199" t="s">
        <v>107</v>
      </c>
      <c r="C29" s="130">
        <v>259</v>
      </c>
      <c r="D29" s="131">
        <v>70</v>
      </c>
      <c r="E29" s="132"/>
      <c r="F29" s="133">
        <v>215.79</v>
      </c>
      <c r="G29" s="131">
        <v>67.41</v>
      </c>
      <c r="H29" s="132">
        <v>214.71</v>
      </c>
      <c r="I29" s="134">
        <f t="shared" si="4"/>
        <v>83.31660231660231</v>
      </c>
      <c r="J29" s="135">
        <f t="shared" si="4"/>
        <v>96.3</v>
      </c>
      <c r="K29" s="136"/>
      <c r="L29" s="100"/>
      <c r="M29" s="90"/>
      <c r="N29" s="90"/>
      <c r="O29" s="167"/>
      <c r="P29" s="167"/>
      <c r="Q29" s="167"/>
    </row>
    <row r="30" spans="1:17" ht="14.25" customHeight="1" thickBot="1">
      <c r="A30" s="202" t="s">
        <v>108</v>
      </c>
      <c r="B30" s="203" t="s">
        <v>82</v>
      </c>
      <c r="C30" s="204">
        <v>4</v>
      </c>
      <c r="D30" s="205">
        <v>2</v>
      </c>
      <c r="E30" s="206">
        <f>SUM(C30:D30)</f>
        <v>6</v>
      </c>
      <c r="F30" s="207">
        <v>5</v>
      </c>
      <c r="G30" s="205">
        <v>0</v>
      </c>
      <c r="H30" s="206">
        <f>F30+G30</f>
        <v>5</v>
      </c>
      <c r="I30" s="208">
        <f t="shared" si="4"/>
        <v>125</v>
      </c>
      <c r="J30" s="209">
        <f t="shared" si="4"/>
        <v>0</v>
      </c>
      <c r="K30" s="210">
        <f t="shared" si="3"/>
        <v>83.33333333333334</v>
      </c>
      <c r="L30" s="100"/>
      <c r="M30" s="90"/>
      <c r="N30" s="90"/>
      <c r="O30" s="90"/>
      <c r="P30" s="90"/>
      <c r="Q30" s="90"/>
    </row>
    <row r="31" spans="1:12" ht="14.25" customHeight="1" thickTop="1">
      <c r="A31" s="211" t="s">
        <v>109</v>
      </c>
      <c r="B31" s="211"/>
      <c r="C31" s="211"/>
      <c r="D31" s="211"/>
      <c r="E31" s="211"/>
      <c r="F31" s="211" t="s">
        <v>71</v>
      </c>
      <c r="G31" s="212" t="s">
        <v>110</v>
      </c>
      <c r="H31" s="212"/>
      <c r="I31" s="75"/>
      <c r="J31" s="74" t="s">
        <v>111</v>
      </c>
      <c r="K31" s="75"/>
      <c r="L31" s="75"/>
    </row>
    <row r="32" spans="1:12" ht="14.25" customHeight="1">
      <c r="A32" s="211"/>
      <c r="B32" s="213"/>
      <c r="C32" s="211"/>
      <c r="D32" s="211"/>
      <c r="E32" s="211"/>
      <c r="F32" s="211"/>
      <c r="G32" s="211" t="s">
        <v>112</v>
      </c>
      <c r="H32" s="211"/>
      <c r="I32" s="75"/>
      <c r="J32" s="214">
        <v>40574</v>
      </c>
      <c r="K32" s="75"/>
      <c r="L32" s="75"/>
    </row>
    <row r="33" spans="1:12" ht="15" customHeight="1">
      <c r="A33" s="74"/>
      <c r="B33" s="211"/>
      <c r="C33" s="211"/>
      <c r="D33" s="211"/>
      <c r="E33" s="211"/>
      <c r="F33" s="74"/>
      <c r="G33" s="74"/>
      <c r="H33" s="74"/>
      <c r="I33" s="75"/>
      <c r="J33" s="75"/>
      <c r="K33" s="75"/>
      <c r="L33" s="75"/>
    </row>
    <row r="34" spans="1:12" ht="12.75">
      <c r="A34" s="74"/>
      <c r="B34" s="74"/>
      <c r="C34" s="74"/>
      <c r="D34" s="74"/>
      <c r="E34" s="74"/>
      <c r="F34" s="74"/>
      <c r="G34" s="74"/>
      <c r="H34" s="74"/>
      <c r="I34" s="75"/>
      <c r="J34" s="75"/>
      <c r="K34" s="75"/>
      <c r="L34" s="75"/>
    </row>
    <row r="35" spans="1:12" ht="12.75">
      <c r="A35" s="74"/>
      <c r="B35" s="211"/>
      <c r="C35" s="211"/>
      <c r="D35" s="211"/>
      <c r="E35" s="211"/>
      <c r="F35" s="211"/>
      <c r="G35" s="211"/>
      <c r="H35" s="211"/>
      <c r="I35" s="75"/>
      <c r="J35" s="75"/>
      <c r="K35" s="75"/>
      <c r="L35" s="75"/>
    </row>
    <row r="36" spans="1:12" ht="12.75">
      <c r="A36" s="211"/>
      <c r="B36" s="211"/>
      <c r="C36" s="211"/>
      <c r="D36" s="211"/>
      <c r="E36" s="211"/>
      <c r="F36" s="211"/>
      <c r="G36" s="211"/>
      <c r="H36" s="211"/>
      <c r="I36" s="75"/>
      <c r="J36" s="75"/>
      <c r="K36" s="75"/>
      <c r="L36" s="75"/>
    </row>
    <row r="37" spans="1:8" ht="12.75">
      <c r="A37" s="215"/>
      <c r="B37" s="215"/>
      <c r="C37" s="215"/>
      <c r="D37" s="215"/>
      <c r="E37" s="215"/>
      <c r="F37" s="215"/>
      <c r="G37" s="215"/>
      <c r="H37" s="215"/>
    </row>
    <row r="38" spans="1:8" ht="12.75">
      <c r="A38" s="215"/>
      <c r="B38" s="215"/>
      <c r="C38" s="215"/>
      <c r="D38" s="215"/>
      <c r="E38" s="215"/>
      <c r="F38" s="215"/>
      <c r="G38" s="215"/>
      <c r="H38" s="215"/>
    </row>
    <row r="39" spans="1:8" ht="12.75">
      <c r="A39" s="215"/>
      <c r="B39" s="215"/>
      <c r="C39" s="215"/>
      <c r="D39" s="215"/>
      <c r="E39" s="215"/>
      <c r="F39" s="215"/>
      <c r="G39" s="215"/>
      <c r="H39" s="215"/>
    </row>
  </sheetData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27.875" style="0" customWidth="1"/>
    <col min="2" max="2" width="8.375" style="0" customWidth="1"/>
    <col min="3" max="3" width="9.00390625" style="0" customWidth="1"/>
    <col min="4" max="4" width="13.125" style="0" customWidth="1"/>
    <col min="5" max="5" width="8.00390625" style="0" customWidth="1"/>
    <col min="6" max="6" width="12.25390625" style="0" customWidth="1"/>
    <col min="7" max="7" width="8.00390625" style="0" customWidth="1"/>
  </cols>
  <sheetData>
    <row r="1" spans="5:7" ht="12.75">
      <c r="E1" s="217"/>
      <c r="G1" s="217" t="s">
        <v>114</v>
      </c>
    </row>
    <row r="2" ht="12.75">
      <c r="A2" t="s">
        <v>145</v>
      </c>
    </row>
    <row r="4" ht="12.75">
      <c r="A4" t="s">
        <v>115</v>
      </c>
    </row>
    <row r="6" spans="1:5" ht="15.75">
      <c r="A6" s="218" t="s">
        <v>116</v>
      </c>
      <c r="B6" s="218"/>
      <c r="C6" s="218"/>
      <c r="D6" s="218"/>
      <c r="E6" s="218"/>
    </row>
    <row r="7" ht="18.75" thickBot="1">
      <c r="F7" s="4"/>
    </row>
    <row r="8" spans="1:7" ht="14.25">
      <c r="A8" s="219" t="s">
        <v>117</v>
      </c>
      <c r="B8" s="219" t="s">
        <v>118</v>
      </c>
      <c r="C8" s="220" t="s">
        <v>119</v>
      </c>
      <c r="D8" s="219" t="s">
        <v>6</v>
      </c>
      <c r="E8" s="221" t="s">
        <v>104</v>
      </c>
      <c r="F8" s="222" t="s">
        <v>6</v>
      </c>
      <c r="G8" s="219" t="s">
        <v>8</v>
      </c>
    </row>
    <row r="9" spans="1:7" ht="15" thickBot="1">
      <c r="A9" s="223"/>
      <c r="B9" s="223" t="s">
        <v>120</v>
      </c>
      <c r="C9" s="224">
        <v>2010</v>
      </c>
      <c r="D9" s="223" t="s">
        <v>121</v>
      </c>
      <c r="E9" s="223" t="s">
        <v>122</v>
      </c>
      <c r="F9" s="225" t="s">
        <v>54</v>
      </c>
      <c r="G9" s="225" t="s">
        <v>10</v>
      </c>
    </row>
    <row r="10" spans="1:7" ht="13.5" customHeight="1" thickBot="1">
      <c r="A10" s="226" t="s">
        <v>123</v>
      </c>
      <c r="B10" s="226" t="s">
        <v>124</v>
      </c>
      <c r="C10" s="226">
        <v>1</v>
      </c>
      <c r="D10" s="226">
        <v>2</v>
      </c>
      <c r="E10" s="226">
        <v>3</v>
      </c>
      <c r="F10" s="226">
        <v>4</v>
      </c>
      <c r="G10" s="226">
        <v>5</v>
      </c>
    </row>
    <row r="11" spans="1:7" ht="12.75">
      <c r="A11" s="227"/>
      <c r="B11" s="227"/>
      <c r="C11" s="227"/>
      <c r="D11" s="227"/>
      <c r="E11" s="227"/>
      <c r="F11" s="228"/>
      <c r="G11" s="228"/>
    </row>
    <row r="12" spans="1:7" ht="18">
      <c r="A12" s="229" t="s">
        <v>2</v>
      </c>
      <c r="B12" s="227"/>
      <c r="C12" s="227"/>
      <c r="D12" s="227"/>
      <c r="E12" s="230"/>
      <c r="F12" s="227"/>
      <c r="G12" s="227"/>
    </row>
    <row r="13" spans="1:7" ht="12.75">
      <c r="A13" s="227"/>
      <c r="B13" s="227"/>
      <c r="C13" s="227"/>
      <c r="D13" s="227"/>
      <c r="E13" s="230"/>
      <c r="F13" s="227"/>
      <c r="G13" s="227"/>
    </row>
    <row r="14" spans="1:7" ht="15.75">
      <c r="A14" s="223" t="s">
        <v>45</v>
      </c>
      <c r="B14" s="227" t="s">
        <v>125</v>
      </c>
      <c r="C14" s="231">
        <v>194</v>
      </c>
      <c r="D14" s="232">
        <v>183.3</v>
      </c>
      <c r="E14" s="233">
        <f>SUM((D14/C14)*100)</f>
        <v>94.48453608247424</v>
      </c>
      <c r="F14" s="232">
        <v>189.7</v>
      </c>
      <c r="G14" s="234">
        <f>SUM((D14/F14)*100)</f>
        <v>96.6262519768055</v>
      </c>
    </row>
    <row r="15" spans="1:7" ht="14.25">
      <c r="A15" s="227"/>
      <c r="B15" s="227" t="s">
        <v>126</v>
      </c>
      <c r="C15" s="231"/>
      <c r="D15" s="235"/>
      <c r="E15" s="236"/>
      <c r="F15" s="235"/>
      <c r="G15" s="235"/>
    </row>
    <row r="16" spans="1:7" ht="15.75">
      <c r="A16" s="223" t="s">
        <v>127</v>
      </c>
      <c r="B16" s="227" t="s">
        <v>91</v>
      </c>
      <c r="C16" s="231">
        <v>44607</v>
      </c>
      <c r="D16" s="235">
        <v>41689</v>
      </c>
      <c r="E16" s="233">
        <f>SUM((D16/C16)*100)</f>
        <v>93.45842580760866</v>
      </c>
      <c r="F16" s="235">
        <v>41107</v>
      </c>
      <c r="G16" s="234">
        <f>SUM((D16/F16)*100)</f>
        <v>101.41581725740141</v>
      </c>
    </row>
    <row r="17" spans="1:7" ht="14.25">
      <c r="A17" s="227" t="s">
        <v>128</v>
      </c>
      <c r="B17" s="227"/>
      <c r="C17" s="231"/>
      <c r="D17" s="235"/>
      <c r="E17" s="236"/>
      <c r="F17" s="235"/>
      <c r="G17" s="235"/>
    </row>
    <row r="18" spans="1:7" ht="15.75">
      <c r="A18" s="223" t="s">
        <v>129</v>
      </c>
      <c r="B18" s="227"/>
      <c r="C18" s="237">
        <v>33000</v>
      </c>
      <c r="D18" s="235">
        <v>29388</v>
      </c>
      <c r="E18" s="233">
        <f>SUM((D18/C18)*100)</f>
        <v>89.05454545454545</v>
      </c>
      <c r="F18" s="235">
        <v>29644</v>
      </c>
      <c r="G18" s="234">
        <f>SUM((D18/F18)*100)</f>
        <v>99.13641883686412</v>
      </c>
    </row>
    <row r="19" spans="1:7" ht="15.75">
      <c r="A19" s="223" t="s">
        <v>130</v>
      </c>
      <c r="B19" s="227"/>
      <c r="C19" s="237">
        <v>3500</v>
      </c>
      <c r="D19" s="235">
        <v>3479</v>
      </c>
      <c r="E19" s="233">
        <f>SUM((D19/C19)*100)</f>
        <v>99.4</v>
      </c>
      <c r="F19" s="235">
        <v>2988</v>
      </c>
      <c r="G19" s="234">
        <f>SUM((D19/F19)*100)</f>
        <v>116.43239625167337</v>
      </c>
    </row>
    <row r="20" spans="1:7" ht="15.75">
      <c r="A20" s="223" t="s">
        <v>131</v>
      </c>
      <c r="B20" s="227"/>
      <c r="C20" s="237">
        <v>2500</v>
      </c>
      <c r="D20" s="235">
        <v>2705</v>
      </c>
      <c r="E20" s="233">
        <f>SUM((D20/C20)*100)</f>
        <v>108.2</v>
      </c>
      <c r="F20" s="235">
        <v>2314</v>
      </c>
      <c r="G20" s="234">
        <f>SUM((D20/F20)*100)</f>
        <v>116.8971477960242</v>
      </c>
    </row>
    <row r="21" spans="1:7" ht="15.75">
      <c r="A21" s="223" t="s">
        <v>132</v>
      </c>
      <c r="B21" s="227"/>
      <c r="C21" s="237">
        <v>450</v>
      </c>
      <c r="D21" s="235">
        <v>435</v>
      </c>
      <c r="E21" s="233">
        <f>SUM((D21/C21)*100)</f>
        <v>96.66666666666667</v>
      </c>
      <c r="F21" s="235">
        <v>423</v>
      </c>
      <c r="G21" s="234">
        <f>SUM((D21/F21)*100)</f>
        <v>102.83687943262412</v>
      </c>
    </row>
    <row r="22" spans="1:7" ht="15">
      <c r="A22" s="223" t="s">
        <v>133</v>
      </c>
      <c r="B22" s="227"/>
      <c r="C22" s="238"/>
      <c r="D22" s="235"/>
      <c r="E22" s="236"/>
      <c r="F22" s="235"/>
      <c r="G22" s="235"/>
    </row>
    <row r="23" spans="1:7" ht="15">
      <c r="A23" s="227"/>
      <c r="B23" s="227"/>
      <c r="C23" s="238"/>
      <c r="D23" s="235"/>
      <c r="E23" s="236"/>
      <c r="F23" s="235"/>
      <c r="G23" s="235"/>
    </row>
    <row r="24" spans="1:7" ht="15.75">
      <c r="A24" s="223" t="s">
        <v>134</v>
      </c>
      <c r="B24" s="227" t="s">
        <v>100</v>
      </c>
      <c r="C24" s="239">
        <f>CEILING(C16*1000/C14/12,1)</f>
        <v>19162</v>
      </c>
      <c r="D24" s="239">
        <f>CEILING(D16*1000/D14/12,1)</f>
        <v>18953</v>
      </c>
      <c r="E24" s="234">
        <f>SUM((D24/C24)*100)</f>
        <v>98.90929965556832</v>
      </c>
      <c r="F24" s="239">
        <f>CEILING(F16*1000/F14/12,1)</f>
        <v>18058</v>
      </c>
      <c r="G24" s="234">
        <f>SUM((D24/F24)*100)</f>
        <v>104.95625207664192</v>
      </c>
    </row>
    <row r="25" spans="1:7" ht="15">
      <c r="A25" s="223"/>
      <c r="B25" s="227"/>
      <c r="C25" s="238"/>
      <c r="D25" s="235"/>
      <c r="E25" s="236"/>
      <c r="F25" s="235"/>
      <c r="G25" s="235"/>
    </row>
    <row r="26" spans="1:7" ht="15.75">
      <c r="A26" s="223" t="s">
        <v>135</v>
      </c>
      <c r="B26" s="227" t="s">
        <v>91</v>
      </c>
      <c r="C26" s="231">
        <v>900</v>
      </c>
      <c r="D26" s="235">
        <v>1272</v>
      </c>
      <c r="E26" s="233">
        <f>SUM((D26/C26)*100)</f>
        <v>141.33333333333334</v>
      </c>
      <c r="F26" s="235">
        <v>1047</v>
      </c>
      <c r="G26" s="234">
        <f>SUM((D26/F26)*100)</f>
        <v>121.48997134670488</v>
      </c>
    </row>
    <row r="27" spans="1:7" ht="12.75">
      <c r="A27" s="227"/>
      <c r="B27" s="227"/>
      <c r="C27" s="227"/>
      <c r="D27" s="227"/>
      <c r="E27" s="230"/>
      <c r="F27" s="227"/>
      <c r="G27" s="227"/>
    </row>
    <row r="28" spans="1:7" ht="12.75">
      <c r="A28" s="227"/>
      <c r="B28" s="227"/>
      <c r="C28" s="227"/>
      <c r="D28" s="227"/>
      <c r="E28" s="230"/>
      <c r="F28" s="227"/>
      <c r="G28" s="227"/>
    </row>
    <row r="29" spans="1:7" ht="12.75">
      <c r="A29" s="227"/>
      <c r="B29" s="227"/>
      <c r="C29" s="227"/>
      <c r="D29" s="227"/>
      <c r="E29" s="230"/>
      <c r="F29" s="227"/>
      <c r="G29" s="227"/>
    </row>
    <row r="30" spans="1:7" ht="18">
      <c r="A30" s="229" t="s">
        <v>50</v>
      </c>
      <c r="B30" s="227"/>
      <c r="C30" s="227"/>
      <c r="D30" s="227"/>
      <c r="E30" s="230"/>
      <c r="F30" s="227"/>
      <c r="G30" s="227"/>
    </row>
    <row r="31" spans="1:7" ht="12.75">
      <c r="A31" s="227"/>
      <c r="B31" s="227"/>
      <c r="C31" s="227"/>
      <c r="D31" s="227"/>
      <c r="E31" s="230"/>
      <c r="F31" s="227"/>
      <c r="G31" s="227"/>
    </row>
    <row r="32" spans="1:7" ht="15.75">
      <c r="A32" s="223" t="s">
        <v>45</v>
      </c>
      <c r="B32" s="227" t="s">
        <v>136</v>
      </c>
      <c r="C32" s="240" t="s">
        <v>137</v>
      </c>
      <c r="D32" s="223">
        <v>1.3</v>
      </c>
      <c r="E32" s="241" t="s">
        <v>137</v>
      </c>
      <c r="F32" s="223">
        <v>1.09</v>
      </c>
      <c r="G32" s="234">
        <f>SUM((D32/F32)*100)</f>
        <v>119.26605504587155</v>
      </c>
    </row>
    <row r="33" spans="1:7" ht="14.25">
      <c r="A33" s="223"/>
      <c r="B33" s="227" t="s">
        <v>126</v>
      </c>
      <c r="C33" s="240"/>
      <c r="D33" s="223"/>
      <c r="E33" s="242"/>
      <c r="F33" s="223"/>
      <c r="G33" s="223"/>
    </row>
    <row r="34" spans="1:7" ht="15.75">
      <c r="A34" s="223" t="s">
        <v>127</v>
      </c>
      <c r="B34" s="227" t="s">
        <v>91</v>
      </c>
      <c r="C34" s="240" t="s">
        <v>137</v>
      </c>
      <c r="D34" s="223">
        <v>296</v>
      </c>
      <c r="E34" s="241" t="s">
        <v>137</v>
      </c>
      <c r="F34" s="223">
        <v>236</v>
      </c>
      <c r="G34" s="234">
        <f>SUM((D34/F34)*100)</f>
        <v>125.42372881355932</v>
      </c>
    </row>
    <row r="35" spans="1:7" ht="14.25">
      <c r="A35" s="223"/>
      <c r="B35" s="227"/>
      <c r="C35" s="240"/>
      <c r="D35" s="223"/>
      <c r="E35" s="242"/>
      <c r="F35" s="223"/>
      <c r="G35" s="223"/>
    </row>
    <row r="36" spans="1:7" ht="15.75">
      <c r="A36" s="223" t="s">
        <v>134</v>
      </c>
      <c r="B36" s="227" t="s">
        <v>100</v>
      </c>
      <c r="C36" s="240" t="s">
        <v>137</v>
      </c>
      <c r="D36" s="243">
        <f>SUM(((D34*1000)/D32)/12)</f>
        <v>18974.358974358973</v>
      </c>
      <c r="E36" s="241" t="s">
        <v>137</v>
      </c>
      <c r="F36" s="243">
        <f>SUM(((F34*1000)/F32)/12)</f>
        <v>18042.81345565749</v>
      </c>
      <c r="G36" s="234">
        <f>SUM((D36/F36)*100)</f>
        <v>105.16297262059973</v>
      </c>
    </row>
    <row r="37" spans="1:7" ht="14.25">
      <c r="A37" s="223"/>
      <c r="B37" s="227"/>
      <c r="C37" s="240"/>
      <c r="D37" s="223"/>
      <c r="E37" s="242"/>
      <c r="F37" s="223"/>
      <c r="G37" s="223"/>
    </row>
    <row r="38" spans="1:7" ht="15.75">
      <c r="A38" s="223" t="s">
        <v>138</v>
      </c>
      <c r="B38" s="227" t="s">
        <v>91</v>
      </c>
      <c r="C38" s="240" t="s">
        <v>137</v>
      </c>
      <c r="D38" s="223"/>
      <c r="E38" s="241" t="s">
        <v>137</v>
      </c>
      <c r="F38" s="223"/>
      <c r="G38" s="223"/>
    </row>
    <row r="39" spans="1:7" ht="12.75">
      <c r="A39" s="227"/>
      <c r="B39" s="227"/>
      <c r="C39" s="227"/>
      <c r="D39" s="227"/>
      <c r="E39" s="227"/>
      <c r="F39" s="227"/>
      <c r="G39" s="227"/>
    </row>
    <row r="40" spans="1:7" ht="13.5" thickBot="1">
      <c r="A40" s="244"/>
      <c r="B40" s="244"/>
      <c r="C40" s="244"/>
      <c r="D40" s="244"/>
      <c r="E40" s="244"/>
      <c r="F40" s="244"/>
      <c r="G40" s="244"/>
    </row>
    <row r="42" ht="12.75">
      <c r="A42" t="s">
        <v>139</v>
      </c>
    </row>
    <row r="43" ht="12.75">
      <c r="A43" t="s">
        <v>140</v>
      </c>
    </row>
    <row r="45" spans="1:5" ht="12.75">
      <c r="A45" t="s">
        <v>141</v>
      </c>
      <c r="B45" t="s">
        <v>142</v>
      </c>
      <c r="C45" s="245" t="s">
        <v>143</v>
      </c>
      <c r="E45" t="s">
        <v>144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na Vinohradech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R.Pipkova</dc:creator>
  <cp:keywords/>
  <dc:description/>
  <cp:lastModifiedBy>R.Pipkova</cp:lastModifiedBy>
  <cp:lastPrinted>2011-02-14T08:32:05Z</cp:lastPrinted>
  <dcterms:created xsi:type="dcterms:W3CDTF">2011-01-31T10:00:44Z</dcterms:created>
  <dcterms:modified xsi:type="dcterms:W3CDTF">2013-02-22T10:40:15Z</dcterms:modified>
  <cp:category/>
  <cp:version/>
  <cp:contentType/>
  <cp:contentStatus/>
</cp:coreProperties>
</file>